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K10-TA SEVT" sheetId="1" r:id="rId1"/>
    <sheet name="K10-TH" sheetId="2" r:id="rId2"/>
    <sheet name="K10-KT" sheetId="3" r:id="rId3"/>
    <sheet name="K10-Đ" sheetId="4" r:id="rId4"/>
    <sheet name="K11CĐ-TH" sheetId="5" r:id="rId5"/>
    <sheet name="K11CĐ- KT" sheetId="6" r:id="rId6"/>
    <sheet name="K11CĐ-ĐIỆN" sheetId="7" r:id="rId7"/>
    <sheet name="Sheet1" sheetId="8" r:id="rId8"/>
    <sheet name="Sheet2" sheetId="9" r:id="rId9"/>
  </sheets>
  <definedNames/>
  <calcPr fullCalcOnLoad="1"/>
</workbook>
</file>

<file path=xl/sharedStrings.xml><?xml version="1.0" encoding="utf-8"?>
<sst xmlns="http://schemas.openxmlformats.org/spreadsheetml/2006/main" count="846" uniqueCount="584">
  <si>
    <t>STT</t>
  </si>
  <si>
    <t>Mã Sinh Viên</t>
  </si>
  <si>
    <t>Họ Tên</t>
  </si>
  <si>
    <t>Ngày sinh</t>
  </si>
  <si>
    <t>Anh</t>
  </si>
  <si>
    <t>Nông Thị</t>
  </si>
  <si>
    <t xml:space="preserve">Nguyễn Thị </t>
  </si>
  <si>
    <t>Chi</t>
  </si>
  <si>
    <t>DTU141C51220201S040</t>
  </si>
  <si>
    <t>Vũ Kim</t>
  </si>
  <si>
    <t>19/10/1996</t>
  </si>
  <si>
    <t>Bùi Công</t>
  </si>
  <si>
    <t>Cường</t>
  </si>
  <si>
    <t>Nam</t>
  </si>
  <si>
    <t>DTU141C51220201S054</t>
  </si>
  <si>
    <t>Dần</t>
  </si>
  <si>
    <t>10/08/1992</t>
  </si>
  <si>
    <t>Hoàng Thị</t>
  </si>
  <si>
    <t>Chu Thị</t>
  </si>
  <si>
    <t>Dung</t>
  </si>
  <si>
    <t>Dũng</t>
  </si>
  <si>
    <t>Hoàng Thị Hồng</t>
  </si>
  <si>
    <t>Nguyễn Thị</t>
  </si>
  <si>
    <t>Hằng</t>
  </si>
  <si>
    <t>Hiền</t>
  </si>
  <si>
    <t>Hoa</t>
  </si>
  <si>
    <t>Nguyễn Thị Quỳnh</t>
  </si>
  <si>
    <t>Lê Thị</t>
  </si>
  <si>
    <t>Huệ</t>
  </si>
  <si>
    <t xml:space="preserve">Trương Thị </t>
  </si>
  <si>
    <t>Hương</t>
  </si>
  <si>
    <t>Hường</t>
  </si>
  <si>
    <t>Lợi</t>
  </si>
  <si>
    <t>Ngọc</t>
  </si>
  <si>
    <t>Phương</t>
  </si>
  <si>
    <t>Thu</t>
  </si>
  <si>
    <t>DTU141C51220201S024</t>
  </si>
  <si>
    <t>Thủy</t>
  </si>
  <si>
    <t>20/06/1993</t>
  </si>
  <si>
    <t>DTU141C51220201S031</t>
  </si>
  <si>
    <t>Hoàng Văn</t>
  </si>
  <si>
    <t>Trọng</t>
  </si>
  <si>
    <t>21/04/1995</t>
  </si>
  <si>
    <t>Nguyễn Văn</t>
  </si>
  <si>
    <t>DTU141C51220210S057</t>
  </si>
  <si>
    <t>Trần Thị Lan</t>
  </si>
  <si>
    <t>21/06/1996</t>
  </si>
  <si>
    <t>DTU141C51220210S135</t>
  </si>
  <si>
    <t>Ban</t>
  </si>
  <si>
    <t>27/07/1996</t>
  </si>
  <si>
    <t>Ngô Thị</t>
  </si>
  <si>
    <t>Bắc</t>
  </si>
  <si>
    <t>DTU141C51220210S084</t>
  </si>
  <si>
    <t>Bùi Thị</t>
  </si>
  <si>
    <t>Chiều</t>
  </si>
  <si>
    <t>05/11/1995</t>
  </si>
  <si>
    <t>DTU141C51220210S117</t>
  </si>
  <si>
    <t>Duẩn</t>
  </si>
  <si>
    <t>04/09/1995</t>
  </si>
  <si>
    <t>Nguyễn Thành</t>
  </si>
  <si>
    <t>Trương Thị</t>
  </si>
  <si>
    <t>DTU141C51220210S136</t>
  </si>
  <si>
    <t>Mã Thị</t>
  </si>
  <si>
    <t>Đôi</t>
  </si>
  <si>
    <t>18/03/1992</t>
  </si>
  <si>
    <t>Giang</t>
  </si>
  <si>
    <t>Hạnh</t>
  </si>
  <si>
    <t>DTU141C51220210S051</t>
  </si>
  <si>
    <t>Điêu Thị</t>
  </si>
  <si>
    <t>24/08/1995</t>
  </si>
  <si>
    <t>Hiếu</t>
  </si>
  <si>
    <t>DTU141C51220210S140</t>
  </si>
  <si>
    <t>15/04/1996</t>
  </si>
  <si>
    <t>Hưng</t>
  </si>
  <si>
    <t>DTU141C51220210S095</t>
  </si>
  <si>
    <t>Khang</t>
  </si>
  <si>
    <t>07/04/1993</t>
  </si>
  <si>
    <t>Trần Thị</t>
  </si>
  <si>
    <t>Liên</t>
  </si>
  <si>
    <t>Linh</t>
  </si>
  <si>
    <t>Lý</t>
  </si>
  <si>
    <t>Minh</t>
  </si>
  <si>
    <t>28/08/1995</t>
  </si>
  <si>
    <t>DTU141C51220210S022</t>
  </si>
  <si>
    <t>04/08/1990</t>
  </si>
  <si>
    <t>DTU141C51220210S147</t>
  </si>
  <si>
    <t>19/03/1989</t>
  </si>
  <si>
    <t>Oanh</t>
  </si>
  <si>
    <t>Thái</t>
  </si>
  <si>
    <t>DTU141C51220210S055</t>
  </si>
  <si>
    <t>Cung Văn</t>
  </si>
  <si>
    <t>Thanh</t>
  </si>
  <si>
    <t>15/06/1994</t>
  </si>
  <si>
    <t>Thắm</t>
  </si>
  <si>
    <t>Thúy</t>
  </si>
  <si>
    <t>Trang</t>
  </si>
  <si>
    <t>DTU141C51220210S102</t>
  </si>
  <si>
    <t>08/11/1996</t>
  </si>
  <si>
    <t>Trường</t>
  </si>
  <si>
    <t>Tươi</t>
  </si>
  <si>
    <t>Vân</t>
  </si>
  <si>
    <t>Ma Thị</t>
  </si>
  <si>
    <t>DTU141C340301S017</t>
  </si>
  <si>
    <t>Diệp</t>
  </si>
  <si>
    <t>19/05/1996</t>
  </si>
  <si>
    <t xml:space="preserve">Hoàng Thị </t>
  </si>
  <si>
    <t>DTU141C340301S001</t>
  </si>
  <si>
    <t xml:space="preserve">Đinh Thị </t>
  </si>
  <si>
    <t>02/08/1994</t>
  </si>
  <si>
    <t>DTU141C340301S039</t>
  </si>
  <si>
    <t>20/09/1992</t>
  </si>
  <si>
    <t>DTU141C340301S014</t>
  </si>
  <si>
    <t>Lệ</t>
  </si>
  <si>
    <t>22/11/1995</t>
  </si>
  <si>
    <t>DTU141C340301S008</t>
  </si>
  <si>
    <t>Loan</t>
  </si>
  <si>
    <t>13/01/1989</t>
  </si>
  <si>
    <t>DTU141C340301S040</t>
  </si>
  <si>
    <t>13/12/1995</t>
  </si>
  <si>
    <t>DTU141C340301S002</t>
  </si>
  <si>
    <t>18/04/1996</t>
  </si>
  <si>
    <t>DTU141C340301S007</t>
  </si>
  <si>
    <t>Trần Thị Thanh</t>
  </si>
  <si>
    <t>Tâm</t>
  </si>
  <si>
    <t>29/07/1996</t>
  </si>
  <si>
    <t>Chung</t>
  </si>
  <si>
    <t>Công</t>
  </si>
  <si>
    <t>DTU141C510301S018</t>
  </si>
  <si>
    <t>Nguyễn Mạnh</t>
  </si>
  <si>
    <t>08/07/1995</t>
  </si>
  <si>
    <t xml:space="preserve">Hoàng Văn </t>
  </si>
  <si>
    <t xml:space="preserve">Nguyễn Văn </t>
  </si>
  <si>
    <t>Đức</t>
  </si>
  <si>
    <t>DTU141C510301S076</t>
  </si>
  <si>
    <t>Đàm Khắc</t>
  </si>
  <si>
    <t>28/07/1995</t>
  </si>
  <si>
    <t>Hải</t>
  </si>
  <si>
    <t>DTU141C510301S053</t>
  </si>
  <si>
    <t>Chu Thịnh</t>
  </si>
  <si>
    <t>15/08/1995</t>
  </si>
  <si>
    <t>Hùng</t>
  </si>
  <si>
    <t>Huy</t>
  </si>
  <si>
    <t>DTU141C510301S069</t>
  </si>
  <si>
    <t>22/02/1996</t>
  </si>
  <si>
    <t>DTU141C510301S088</t>
  </si>
  <si>
    <t>Nghiên Văn</t>
  </si>
  <si>
    <t>Mạnh</t>
  </si>
  <si>
    <t>19/03/1996</t>
  </si>
  <si>
    <t>Quang</t>
  </si>
  <si>
    <t>Sơn</t>
  </si>
  <si>
    <t>Thắng</t>
  </si>
  <si>
    <t>Tiến</t>
  </si>
  <si>
    <t>DTU141C510301S089</t>
  </si>
  <si>
    <t>Phạm Minh</t>
  </si>
  <si>
    <t>14/04/1995</t>
  </si>
  <si>
    <t>Tuấn</t>
  </si>
  <si>
    <t>DTU141C510301S104</t>
  </si>
  <si>
    <t>15/06/1995</t>
  </si>
  <si>
    <t>DTU141C510301S095</t>
  </si>
  <si>
    <t>Tuyên</t>
  </si>
  <si>
    <t>Số TK</t>
  </si>
  <si>
    <t>CMND</t>
  </si>
  <si>
    <t>0351000812166</t>
  </si>
  <si>
    <t>091773232</t>
  </si>
  <si>
    <t>0821000018291</t>
  </si>
  <si>
    <t>0351000737441</t>
  </si>
  <si>
    <t>091774908</t>
  </si>
  <si>
    <t>085062652</t>
  </si>
  <si>
    <t>0821000045128</t>
  </si>
  <si>
    <t>091770854</t>
  </si>
  <si>
    <t>0351000789065</t>
  </si>
  <si>
    <t>0821000004522</t>
  </si>
  <si>
    <t>19027295621016</t>
  </si>
  <si>
    <t>013576035</t>
  </si>
  <si>
    <t>0821000030557</t>
  </si>
  <si>
    <t>017415706</t>
  </si>
  <si>
    <t>0821000003930</t>
  </si>
  <si>
    <t>0351000727956</t>
  </si>
  <si>
    <t>0821000028281</t>
  </si>
  <si>
    <t>0821000038676</t>
  </si>
  <si>
    <t>0821000272582</t>
  </si>
  <si>
    <t>0821000015254</t>
  </si>
  <si>
    <t>0821000041526</t>
  </si>
  <si>
    <t>0821000024838</t>
  </si>
  <si>
    <t>Người lập</t>
  </si>
  <si>
    <t>Kế toán trưởng</t>
  </si>
  <si>
    <t>Ngày        tháng         năm 2016</t>
  </si>
  <si>
    <t>HP còn nợ NH 2014-2015</t>
  </si>
  <si>
    <t>Tổng</t>
  </si>
  <si>
    <t>HP nợ NH 2014-2015</t>
  </si>
  <si>
    <t>Cộng</t>
  </si>
  <si>
    <t>DANH SÁCH SINH VIÊN LỚP K10CĐ-TIẾNG HÀN/SEVT NỢ HỌC PHÍ</t>
  </si>
  <si>
    <t>DANH SÁCH SINH VIÊN LỚP K10CĐ-KẾ TOÁN/SEVT NỢ HỌC PHÍ</t>
  </si>
  <si>
    <t>DANH SÁCH SINH VIÊN LỚP K10CĐ-ĐIỆN ĐIỆN TỬ/SEVT NỢ HỌC PHÍ</t>
  </si>
  <si>
    <t>Họ và tên</t>
  </si>
  <si>
    <t>0821000086895</t>
  </si>
  <si>
    <t>0821000012707</t>
  </si>
  <si>
    <t>0821000088157</t>
  </si>
  <si>
    <t>0351000647044</t>
  </si>
  <si>
    <t>0821000091005</t>
  </si>
  <si>
    <t>0351000676075</t>
  </si>
  <si>
    <t>0351000878896</t>
  </si>
  <si>
    <t>0821000095214</t>
  </si>
  <si>
    <t>0821000030640</t>
  </si>
  <si>
    <t>0821000051665</t>
  </si>
  <si>
    <t>0821000058939</t>
  </si>
  <si>
    <t>0821000068083</t>
  </si>
  <si>
    <t>0821000053791</t>
  </si>
  <si>
    <t>0821000044841</t>
  </si>
  <si>
    <t>0821000088927</t>
  </si>
  <si>
    <t>0351000761917</t>
  </si>
  <si>
    <t>0821000092397</t>
  </si>
  <si>
    <t>0351000808054</t>
  </si>
  <si>
    <t>0821000030357</t>
  </si>
  <si>
    <t>0821000036403</t>
  </si>
  <si>
    <t>0821000075396</t>
  </si>
  <si>
    <t>0821000075400</t>
  </si>
  <si>
    <t>0821000034656</t>
  </si>
  <si>
    <t>0821000075379</t>
  </si>
  <si>
    <t>0821000049480</t>
  </si>
  <si>
    <t>0821000044816</t>
  </si>
  <si>
    <t>14814413</t>
  </si>
  <si>
    <t>15797652</t>
  </si>
  <si>
    <t>15797653</t>
  </si>
  <si>
    <t>14812134</t>
  </si>
  <si>
    <t>15798158</t>
  </si>
  <si>
    <t>15764832</t>
  </si>
  <si>
    <t>15754743</t>
  </si>
  <si>
    <t>14806773</t>
  </si>
  <si>
    <t>15820212</t>
  </si>
  <si>
    <t>14563505</t>
  </si>
  <si>
    <t>15823897</t>
  </si>
  <si>
    <t>11583347</t>
  </si>
  <si>
    <t>15829112</t>
  </si>
  <si>
    <t>15828764</t>
  </si>
  <si>
    <t>12514579</t>
  </si>
  <si>
    <t>15757543</t>
  </si>
  <si>
    <t>15836404</t>
  </si>
  <si>
    <t>14806168</t>
  </si>
  <si>
    <t>15768410</t>
  </si>
  <si>
    <t>15777569</t>
  </si>
  <si>
    <t>15790576</t>
  </si>
  <si>
    <t>15807018</t>
  </si>
  <si>
    <t>16751345</t>
  </si>
  <si>
    <t>15754762</t>
  </si>
  <si>
    <t>15824630</t>
  </si>
  <si>
    <t>13593349</t>
  </si>
  <si>
    <t>15831851</t>
  </si>
  <si>
    <t>14515139</t>
  </si>
  <si>
    <t>DANH SÁCH SV KHÓA 11CĐ- TIẾNG HÀN TẠI SEVT CÒN NỢ HỌC PHÍ NĂM HỌC 2015-2016</t>
  </si>
  <si>
    <t>TT</t>
  </si>
  <si>
    <t>Mã HS</t>
  </si>
  <si>
    <t>Mã Gen</t>
  </si>
  <si>
    <t xml:space="preserve">Họ </t>
  </si>
  <si>
    <t>Tên</t>
  </si>
  <si>
    <t>Năm sinh</t>
  </si>
  <si>
    <t>HP phải nộp</t>
  </si>
  <si>
    <t>HP đã nộp</t>
  </si>
  <si>
    <t>HP còn nợ</t>
  </si>
  <si>
    <t>Ghi chú</t>
  </si>
  <si>
    <t>Ghi thêm</t>
  </si>
  <si>
    <t>15779784</t>
  </si>
  <si>
    <t xml:space="preserve">Vũ Văn </t>
  </si>
  <si>
    <t>Bảo</t>
  </si>
  <si>
    <t>140493</t>
  </si>
  <si>
    <t>Bình</t>
  </si>
  <si>
    <t>060891</t>
  </si>
  <si>
    <t>150594</t>
  </si>
  <si>
    <t>15790098</t>
  </si>
  <si>
    <t xml:space="preserve">Trần Thị </t>
  </si>
  <si>
    <t>Diệu</t>
  </si>
  <si>
    <t>270296</t>
  </si>
  <si>
    <t>200394</t>
  </si>
  <si>
    <t>15799633</t>
  </si>
  <si>
    <t xml:space="preserve">Phan Văn </t>
  </si>
  <si>
    <t>131193</t>
  </si>
  <si>
    <t xml:space="preserve">Vũ Thị </t>
  </si>
  <si>
    <t xml:space="preserve">Nguyễn Thị Thùy </t>
  </si>
  <si>
    <t>290797</t>
  </si>
  <si>
    <t xml:space="preserve">Lê Tiến </t>
  </si>
  <si>
    <t>140391</t>
  </si>
  <si>
    <t>311093</t>
  </si>
  <si>
    <t xml:space="preserve">Sầm Thị </t>
  </si>
  <si>
    <t>Ghến</t>
  </si>
  <si>
    <t>100796</t>
  </si>
  <si>
    <t>210597</t>
  </si>
  <si>
    <t>030292</t>
  </si>
  <si>
    <t>15778745</t>
  </si>
  <si>
    <t xml:space="preserve">Đoàn Thị </t>
  </si>
  <si>
    <t>200895</t>
  </si>
  <si>
    <t>110892</t>
  </si>
  <si>
    <t>15766072</t>
  </si>
  <si>
    <t xml:space="preserve">Trần Tuấn </t>
  </si>
  <si>
    <t>230994</t>
  </si>
  <si>
    <t>15798327</t>
  </si>
  <si>
    <t xml:space="preserve">Lê Ngọc </t>
  </si>
  <si>
    <t>Hoàn</t>
  </si>
  <si>
    <t>020990</t>
  </si>
  <si>
    <t>131095</t>
  </si>
  <si>
    <t xml:space="preserve">Đường Thị </t>
  </si>
  <si>
    <t>270597</t>
  </si>
  <si>
    <t>15769074</t>
  </si>
  <si>
    <t>251293</t>
  </si>
  <si>
    <t>14812043</t>
  </si>
  <si>
    <t xml:space="preserve">Trần Văn </t>
  </si>
  <si>
    <t>140996</t>
  </si>
  <si>
    <t>210995</t>
  </si>
  <si>
    <t xml:space="preserve">Trần Đức Út </t>
  </si>
  <si>
    <t>Hưởng</t>
  </si>
  <si>
    <t>251192</t>
  </si>
  <si>
    <t>15789810</t>
  </si>
  <si>
    <t xml:space="preserve">Mai Trần </t>
  </si>
  <si>
    <t>Khiên</t>
  </si>
  <si>
    <t>201193</t>
  </si>
  <si>
    <t xml:space="preserve">Hồ Thị </t>
  </si>
  <si>
    <t>050693</t>
  </si>
  <si>
    <t>040696</t>
  </si>
  <si>
    <t>Lưu Thùy</t>
  </si>
  <si>
    <t>040284</t>
  </si>
  <si>
    <t>15835249</t>
  </si>
  <si>
    <t xml:space="preserve">Lý Thị </t>
  </si>
  <si>
    <t>280497</t>
  </si>
  <si>
    <t>14634887</t>
  </si>
  <si>
    <t>Lương</t>
  </si>
  <si>
    <t>040896</t>
  </si>
  <si>
    <t>12626806</t>
  </si>
  <si>
    <t>140394</t>
  </si>
  <si>
    <t>14554309</t>
  </si>
  <si>
    <t>Năm</t>
  </si>
  <si>
    <t>15838009</t>
  </si>
  <si>
    <t xml:space="preserve">Đào Thị </t>
  </si>
  <si>
    <t>190892</t>
  </si>
  <si>
    <t>14802070</t>
  </si>
  <si>
    <t>250190</t>
  </si>
  <si>
    <t>15766702</t>
  </si>
  <si>
    <t xml:space="preserve">Chu Thị Thanh </t>
  </si>
  <si>
    <t>Nhàn</t>
  </si>
  <si>
    <t>031295</t>
  </si>
  <si>
    <t>Niên</t>
  </si>
  <si>
    <t>260295</t>
  </si>
  <si>
    <t>Trần Thị Hồng</t>
  </si>
  <si>
    <t>190997</t>
  </si>
  <si>
    <t xml:space="preserve">Trương Tấn </t>
  </si>
  <si>
    <t>Sang</t>
  </si>
  <si>
    <t>131296</t>
  </si>
  <si>
    <t>15775971</t>
  </si>
  <si>
    <t xml:space="preserve">Đinh Thị  </t>
  </si>
  <si>
    <t>150896</t>
  </si>
  <si>
    <t>050894</t>
  </si>
  <si>
    <t>15775859</t>
  </si>
  <si>
    <t>010896</t>
  </si>
  <si>
    <t>15758863</t>
  </si>
  <si>
    <t xml:space="preserve">Lê Văn </t>
  </si>
  <si>
    <t>241293</t>
  </si>
  <si>
    <t>210896</t>
  </si>
  <si>
    <t>Thiểu</t>
  </si>
  <si>
    <t>220597</t>
  </si>
  <si>
    <t>14538427</t>
  </si>
  <si>
    <t xml:space="preserve">Nguyễn Hoàng </t>
  </si>
  <si>
    <t>Thịnh</t>
  </si>
  <si>
    <t>051090</t>
  </si>
  <si>
    <t>14811758</t>
  </si>
  <si>
    <t xml:space="preserve">Nguyễn Đình </t>
  </si>
  <si>
    <t>060195</t>
  </si>
  <si>
    <t>15794333</t>
  </si>
  <si>
    <t xml:space="preserve">Hoàng Thị Huyền </t>
  </si>
  <si>
    <t>Thương</t>
  </si>
  <si>
    <t>090685</t>
  </si>
  <si>
    <t>200688</t>
  </si>
  <si>
    <t>200396</t>
  </si>
  <si>
    <t>14636725</t>
  </si>
  <si>
    <t>240396</t>
  </si>
  <si>
    <t>Tiệp</t>
  </si>
  <si>
    <t xml:space="preserve">Phạm Văn </t>
  </si>
  <si>
    <t>13622171</t>
  </si>
  <si>
    <t xml:space="preserve">Trần Viết </t>
  </si>
  <si>
    <t>Toản</t>
  </si>
  <si>
    <t>15802643</t>
  </si>
  <si>
    <t>270693</t>
  </si>
  <si>
    <t>15794561</t>
  </si>
  <si>
    <t xml:space="preserve">Trần Linh </t>
  </si>
  <si>
    <t>101295</t>
  </si>
  <si>
    <t xml:space="preserve">Nguyễn Quốc </t>
  </si>
  <si>
    <t>Xuân</t>
  </si>
  <si>
    <t>Ngày         tháng         năm 2016</t>
  </si>
  <si>
    <t>DANH SÁCH SV KHÓA 11CĐ- KẾ TOÁN TẠI SEVT CÒN NỢ HỌC PHÍ NĂM HỌC 2015-2016</t>
  </si>
  <si>
    <t xml:space="preserve">Lê Thị Quỳnh </t>
  </si>
  <si>
    <t>090294</t>
  </si>
  <si>
    <t>Đào</t>
  </si>
  <si>
    <t>15793241</t>
  </si>
  <si>
    <t>020996</t>
  </si>
  <si>
    <t>14636740</t>
  </si>
  <si>
    <t>010196</t>
  </si>
  <si>
    <t>14814652</t>
  </si>
  <si>
    <t>211096</t>
  </si>
  <si>
    <t>200395</t>
  </si>
  <si>
    <t>15798406</t>
  </si>
  <si>
    <t xml:space="preserve">Nguyễn Hữu </t>
  </si>
  <si>
    <t>270692</t>
  </si>
  <si>
    <t>15774127</t>
  </si>
  <si>
    <t>231296</t>
  </si>
  <si>
    <t>13531913</t>
  </si>
  <si>
    <t xml:space="preserve">Phạm Thị </t>
  </si>
  <si>
    <t>14813567</t>
  </si>
  <si>
    <t>050796</t>
  </si>
  <si>
    <t>DANH SÁCH SV K11 - CĐ ĐIỆN- ĐIỆN TỬ TẠI SEVT CÒN NỢ HỌC PHÍ NĂM HỌC 2015-2016</t>
  </si>
  <si>
    <t>14820946</t>
  </si>
  <si>
    <t>220895</t>
  </si>
  <si>
    <t xml:space="preserve">Vũ Hữu </t>
  </si>
  <si>
    <t>Chất</t>
  </si>
  <si>
    <t>100294</t>
  </si>
  <si>
    <t xml:space="preserve">Nguyễn Kim </t>
  </si>
  <si>
    <t>190595</t>
  </si>
  <si>
    <t>240694</t>
  </si>
  <si>
    <t>14817530</t>
  </si>
  <si>
    <t>230696</t>
  </si>
  <si>
    <t>15777120</t>
  </si>
  <si>
    <t xml:space="preserve">Dương Công </t>
  </si>
  <si>
    <t xml:space="preserve">Hậu </t>
  </si>
  <si>
    <t>15828364</t>
  </si>
  <si>
    <t xml:space="preserve">Hiền </t>
  </si>
  <si>
    <t>030897</t>
  </si>
  <si>
    <t>13645021</t>
  </si>
  <si>
    <t xml:space="preserve">Nguyễn Trung </t>
  </si>
  <si>
    <t>010295</t>
  </si>
  <si>
    <t>12581821</t>
  </si>
  <si>
    <t>Hoàng Trung</t>
  </si>
  <si>
    <t>030791</t>
  </si>
  <si>
    <t xml:space="preserve">Dương Xuân </t>
  </si>
  <si>
    <t>Hóa</t>
  </si>
  <si>
    <t>120692</t>
  </si>
  <si>
    <t>Đào Bốc</t>
  </si>
  <si>
    <t>Hỏa</t>
  </si>
  <si>
    <t>120296</t>
  </si>
  <si>
    <t xml:space="preserve">Dương Văn </t>
  </si>
  <si>
    <t>15763501</t>
  </si>
  <si>
    <t xml:space="preserve">231094 </t>
  </si>
  <si>
    <t>15834332</t>
  </si>
  <si>
    <t>Kiểm</t>
  </si>
  <si>
    <t>15788469</t>
  </si>
  <si>
    <t>Lâm</t>
  </si>
  <si>
    <t xml:space="preserve">Đặng Văn </t>
  </si>
  <si>
    <t>Mừng</t>
  </si>
  <si>
    <t>15796398</t>
  </si>
  <si>
    <t>200695</t>
  </si>
  <si>
    <t>15754827</t>
  </si>
  <si>
    <t xml:space="preserve">Đỗ Đình </t>
  </si>
  <si>
    <t>Phong</t>
  </si>
  <si>
    <t>090896</t>
  </si>
  <si>
    <t>15814250</t>
  </si>
  <si>
    <t>Phạm Thanh</t>
  </si>
  <si>
    <t>091196</t>
  </si>
  <si>
    <t>14830135</t>
  </si>
  <si>
    <t xml:space="preserve">Phạm Đình </t>
  </si>
  <si>
    <t>14563207</t>
  </si>
  <si>
    <t xml:space="preserve">Nguyễn Phúc </t>
  </si>
  <si>
    <t>081294</t>
  </si>
  <si>
    <t>14815802</t>
  </si>
  <si>
    <t xml:space="preserve">Chu Văn </t>
  </si>
  <si>
    <t>14801028</t>
  </si>
  <si>
    <t>020896</t>
  </si>
  <si>
    <t>14822455</t>
  </si>
  <si>
    <t xml:space="preserve">Lương Văn </t>
  </si>
  <si>
    <t>Thao</t>
  </si>
  <si>
    <t>040996</t>
  </si>
  <si>
    <t>15797490</t>
  </si>
  <si>
    <t>040293</t>
  </si>
  <si>
    <t>15781130</t>
  </si>
  <si>
    <t>160796</t>
  </si>
  <si>
    <t>14827592</t>
  </si>
  <si>
    <t>270895</t>
  </si>
  <si>
    <t xml:space="preserve">Triệu Văn </t>
  </si>
  <si>
    <t>14560406</t>
  </si>
  <si>
    <t>061295</t>
  </si>
  <si>
    <t>15799541</t>
  </si>
  <si>
    <t>221095</t>
  </si>
  <si>
    <t>130295</t>
  </si>
  <si>
    <t>15800348</t>
  </si>
  <si>
    <t>050196</t>
  </si>
  <si>
    <t>Thu 22-3</t>
  </si>
  <si>
    <t>CÒn nợ</t>
  </si>
  <si>
    <t>Thu 25-3</t>
  </si>
  <si>
    <t>Thu 28-3</t>
  </si>
  <si>
    <t>Thu23, 28-3</t>
  </si>
  <si>
    <t>THu30-3</t>
  </si>
  <si>
    <t>Thu 30-3</t>
  </si>
  <si>
    <t>Thu 4-4</t>
  </si>
  <si>
    <t>Bùi Văn Tiệp</t>
  </si>
  <si>
    <t>060696</t>
  </si>
  <si>
    <t>Đoàn Văn Hiền</t>
  </si>
  <si>
    <t>080296</t>
  </si>
  <si>
    <t>Đoỗ Thanh Hải</t>
  </si>
  <si>
    <t>300394</t>
  </si>
  <si>
    <t>Nguyễn Quỳnh Thương</t>
  </si>
  <si>
    <t>Thu 11-3</t>
  </si>
  <si>
    <t>ĐẠI HỌC THÁI NGUYÊN</t>
  </si>
  <si>
    <t>TRƯỜNG CĐ KINH TẾ - KỸ THUẬT</t>
  </si>
  <si>
    <t>BẢNG KÊ TRẢ LẠI TIỀN HỌC PHÍ</t>
  </si>
  <si>
    <t>Lớp</t>
  </si>
  <si>
    <t>Số tiền</t>
  </si>
  <si>
    <t>Ký nhận</t>
  </si>
  <si>
    <t>Trần Thị Giang</t>
  </si>
  <si>
    <t>K11CĐ-Tiếng hàn SEVT</t>
  </si>
  <si>
    <t>Phùng Xuân Tuyết</t>
  </si>
  <si>
    <t>Nguyễn Thị Yến</t>
  </si>
  <si>
    <t>K10CĐ-Kế toán SEVT</t>
  </si>
  <si>
    <t>Phạm Yến Nhi</t>
  </si>
  <si>
    <t>K10CĐ-Tiếng hàn SEVT</t>
  </si>
  <si>
    <t>Hiệu trưởng</t>
  </si>
  <si>
    <t>Thu 12-4</t>
  </si>
  <si>
    <t>Thu 5-4</t>
  </si>
  <si>
    <t>Thu 7-4</t>
  </si>
  <si>
    <t>Thu 1-4</t>
  </si>
  <si>
    <t>Nguyễn Thị Thanh Phương</t>
  </si>
  <si>
    <t>0821000095457</t>
  </si>
  <si>
    <t>0821000094155</t>
  </si>
  <si>
    <t>0821000073486</t>
  </si>
  <si>
    <t>0821000060276</t>
  </si>
  <si>
    <t>0821000022823</t>
  </si>
  <si>
    <t>0821000021447</t>
  </si>
  <si>
    <t>0821000009823</t>
  </si>
  <si>
    <t>Thu 24-4</t>
  </si>
  <si>
    <t>Doãn Thị Phượng</t>
  </si>
  <si>
    <t>Mai Thị Hà</t>
  </si>
  <si>
    <t>K10CĐ-Tiếng anh SEVT</t>
  </si>
  <si>
    <t>Nguyễn Văn Công</t>
  </si>
  <si>
    <t>K10CĐ-Điện SEVT</t>
  </si>
  <si>
    <t>Lường Văn Ánh</t>
  </si>
  <si>
    <t>Thu 25-4</t>
  </si>
  <si>
    <t>Thu 27-4</t>
  </si>
  <si>
    <t>Thu 4-5</t>
  </si>
  <si>
    <t>Thu 9-5</t>
  </si>
  <si>
    <t>Hà Thị Nhung</t>
  </si>
  <si>
    <t>K11CĐ-Tiếng hàn/SEVT</t>
  </si>
  <si>
    <t>K10CĐ-Tiếng hàn/SEVT</t>
  </si>
  <si>
    <t>Lê Thị Thu Trang</t>
  </si>
  <si>
    <t>0821000009031</t>
  </si>
  <si>
    <t>Trần Thị Lệ</t>
  </si>
  <si>
    <t>0821000105135</t>
  </si>
  <si>
    <t>Nguyễn Minh Trí</t>
  </si>
  <si>
    <t>0821000045330</t>
  </si>
  <si>
    <t>0821000072477</t>
  </si>
  <si>
    <t>0821000033513</t>
  </si>
  <si>
    <t>Phan Thị Tú</t>
  </si>
  <si>
    <t>0821000084776</t>
  </si>
  <si>
    <t>0821000051563</t>
  </si>
  <si>
    <t>0821000035224</t>
  </si>
  <si>
    <t>0821000090547</t>
  </si>
  <si>
    <t>0351000728097</t>
  </si>
  <si>
    <t>0821000031736</t>
  </si>
  <si>
    <t>0821000073691</t>
  </si>
  <si>
    <t>Nguyễn Thị Phương Thúy</t>
  </si>
  <si>
    <t>0821000482215</t>
  </si>
  <si>
    <t>Thu 17-5</t>
  </si>
  <si>
    <t>Thu 24-5</t>
  </si>
  <si>
    <t>Phạm Thúy Nga</t>
  </si>
  <si>
    <t>Triệu Thị Chuyên</t>
  </si>
  <si>
    <t>Thu 6-6</t>
  </si>
  <si>
    <t>Thu 8-6</t>
  </si>
  <si>
    <t>Thu 30-5</t>
  </si>
  <si>
    <t>Thu 16-6</t>
  </si>
  <si>
    <t>Thu 21-6</t>
  </si>
  <si>
    <t>Thu 27-6</t>
  </si>
  <si>
    <t>Thu 17/8</t>
  </si>
  <si>
    <t>Tạ Thị Phương</t>
  </si>
  <si>
    <t xml:space="preserve">Lê Thị Quỳnh  </t>
  </si>
  <si>
    <t>Thu 11-7</t>
  </si>
  <si>
    <t>Nguyễn Thị Hồng</t>
  </si>
  <si>
    <t>Nguyễn Thị Huệ</t>
  </si>
  <si>
    <t>Trần Thị Huyền</t>
  </si>
  <si>
    <t>Phạm Hồng Thái</t>
  </si>
  <si>
    <t>Nguyễn Thị Quỳnh Trang</t>
  </si>
  <si>
    <t>Nguyễn Thị Kiều Trinh</t>
  </si>
  <si>
    <t>Vũ Đình Vượng</t>
  </si>
  <si>
    <t>Thu 24-8</t>
  </si>
  <si>
    <t>Bùi văn Yên</t>
  </si>
  <si>
    <t>Nguyễn Thị Hà</t>
  </si>
  <si>
    <t>DTU141C51220201S027</t>
  </si>
  <si>
    <t>HP kỳ III</t>
  </si>
  <si>
    <t>Thu 26-10</t>
  </si>
  <si>
    <t>Thu 21-10</t>
  </si>
  <si>
    <t xml:space="preserve"> 10-11</t>
  </si>
  <si>
    <t>DANH SÁCH SINH VIÊN LỚP K10CĐ-TIẾNG ANH/SEVT CÒN NỢ HỌC PHÍ</t>
  </si>
  <si>
    <t>(Theo TB số                              ngày         tháng          năm 2016)</t>
  </si>
</sst>
</file>

<file path=xl/styles.xml><?xml version="1.0" encoding="utf-8"?>
<styleSheet xmlns="http://schemas.openxmlformats.org/spreadsheetml/2006/main">
  <numFmts count="1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58">
    <font>
      <sz val="12"/>
      <name val=".VnTime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color indexed="8"/>
      <name val="Arial"/>
      <family val="2"/>
    </font>
    <font>
      <b/>
      <sz val="8"/>
      <name val=".VnTime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64" fontId="37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65" fontId="2" fillId="0" borderId="0" xfId="41" applyNumberFormat="1" applyFont="1" applyFill="1" applyBorder="1" applyAlignment="1" applyProtection="1">
      <alignment/>
      <protection/>
    </xf>
    <xf numFmtId="165" fontId="2" fillId="0" borderId="13" xfId="41" applyNumberFormat="1" applyFont="1" applyFill="1" applyBorder="1" applyAlignment="1" applyProtection="1">
      <alignment/>
      <protection/>
    </xf>
    <xf numFmtId="165" fontId="2" fillId="0" borderId="10" xfId="41" applyNumberFormat="1" applyFont="1" applyFill="1" applyBorder="1" applyAlignment="1" applyProtection="1">
      <alignment/>
      <protection/>
    </xf>
    <xf numFmtId="165" fontId="3" fillId="0" borderId="11" xfId="41" applyNumberFormat="1" applyFont="1" applyFill="1" applyBorder="1" applyAlignment="1" applyProtection="1">
      <alignment horizontal="center" vertical="center" wrapText="1"/>
      <protection/>
    </xf>
    <xf numFmtId="165" fontId="2" fillId="0" borderId="11" xfId="41" applyNumberFormat="1" applyFont="1" applyFill="1" applyBorder="1" applyAlignment="1" applyProtection="1">
      <alignment/>
      <protection/>
    </xf>
    <xf numFmtId="165" fontId="2" fillId="0" borderId="14" xfId="41" applyNumberFormat="1" applyFont="1" applyFill="1" applyBorder="1" applyAlignment="1" applyProtection="1">
      <alignment/>
      <protection/>
    </xf>
    <xf numFmtId="49" fontId="2" fillId="0" borderId="11" xfId="0" applyNumberFormat="1" applyFont="1" applyFill="1" applyBorder="1" applyAlignment="1" applyProtection="1">
      <alignment/>
      <protection/>
    </xf>
    <xf numFmtId="165" fontId="3" fillId="0" borderId="11" xfId="41" applyNumberFormat="1" applyFont="1" applyFill="1" applyBorder="1" applyAlignment="1" applyProtection="1">
      <alignment/>
      <protection/>
    </xf>
    <xf numFmtId="0" fontId="52" fillId="0" borderId="0" xfId="0" applyFont="1" applyAlignment="1">
      <alignment/>
    </xf>
    <xf numFmtId="165" fontId="3" fillId="0" borderId="0" xfId="41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54" fillId="0" borderId="22" xfId="0" applyNumberFormat="1" applyFont="1" applyBorder="1" applyAlignment="1">
      <alignment/>
    </xf>
    <xf numFmtId="0" fontId="54" fillId="0" borderId="0" xfId="0" applyFont="1" applyAlignment="1">
      <alignment/>
    </xf>
    <xf numFmtId="49" fontId="54" fillId="0" borderId="0" xfId="0" applyNumberFormat="1" applyFont="1" applyAlignment="1">
      <alignment/>
    </xf>
    <xf numFmtId="0" fontId="55" fillId="0" borderId="18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165" fontId="7" fillId="33" borderId="11" xfId="41" applyNumberFormat="1" applyFont="1" applyFill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22" xfId="0" applyFont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165" fontId="8" fillId="0" borderId="22" xfId="41" applyNumberFormat="1" applyFont="1" applyFill="1" applyBorder="1" applyAlignment="1">
      <alignment horizontal="left" vertical="center" wrapText="1"/>
    </xf>
    <xf numFmtId="165" fontId="8" fillId="0" borderId="22" xfId="41" applyNumberFormat="1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49" fontId="8" fillId="34" borderId="22" xfId="0" applyNumberFormat="1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left" vertical="center" wrapText="1"/>
    </xf>
    <xf numFmtId="0" fontId="8" fillId="34" borderId="25" xfId="0" applyFont="1" applyFill="1" applyBorder="1" applyAlignment="1">
      <alignment horizontal="left" vertical="center" wrapText="1"/>
    </xf>
    <xf numFmtId="165" fontId="8" fillId="34" borderId="22" xfId="41" applyNumberFormat="1" applyFont="1" applyFill="1" applyBorder="1" applyAlignment="1">
      <alignment horizontal="left" vertical="center" wrapText="1"/>
    </xf>
    <xf numFmtId="165" fontId="8" fillId="34" borderId="22" xfId="41" applyNumberFormat="1" applyFont="1" applyFill="1" applyBorder="1" applyAlignment="1">
      <alignment horizontal="center" vertical="center" wrapText="1"/>
    </xf>
    <xf numFmtId="165" fontId="54" fillId="34" borderId="22" xfId="41" applyNumberFormat="1" applyFont="1" applyFill="1" applyBorder="1" applyAlignment="1">
      <alignment horizontal="center" vertical="center" wrapText="1"/>
    </xf>
    <xf numFmtId="0" fontId="54" fillId="0" borderId="22" xfId="0" applyFont="1" applyBorder="1" applyAlignment="1">
      <alignment/>
    </xf>
    <xf numFmtId="0" fontId="54" fillId="0" borderId="22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center" vertical="center"/>
    </xf>
    <xf numFmtId="49" fontId="56" fillId="0" borderId="22" xfId="0" applyNumberFormat="1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left" vertical="center" wrapText="1"/>
    </xf>
    <xf numFmtId="0" fontId="56" fillId="0" borderId="25" xfId="0" applyFont="1" applyFill="1" applyBorder="1" applyAlignment="1">
      <alignment horizontal="left" vertical="center" wrapText="1"/>
    </xf>
    <xf numFmtId="49" fontId="56" fillId="0" borderId="27" xfId="0" applyNumberFormat="1" applyFont="1" applyFill="1" applyBorder="1" applyAlignment="1">
      <alignment horizontal="center" vertical="center" wrapText="1"/>
    </xf>
    <xf numFmtId="165" fontId="56" fillId="0" borderId="22" xfId="41" applyNumberFormat="1" applyFont="1" applyFill="1" applyBorder="1" applyAlignment="1">
      <alignment horizontal="center" vertical="center" wrapText="1"/>
    </xf>
    <xf numFmtId="165" fontId="56" fillId="34" borderId="22" xfId="41" applyNumberFormat="1" applyFont="1" applyFill="1" applyBorder="1" applyAlignment="1">
      <alignment horizontal="center" vertical="center" wrapText="1"/>
    </xf>
    <xf numFmtId="0" fontId="56" fillId="0" borderId="22" xfId="0" applyFont="1" applyBorder="1" applyAlignment="1">
      <alignment/>
    </xf>
    <xf numFmtId="49" fontId="56" fillId="0" borderId="22" xfId="0" applyNumberFormat="1" applyFont="1" applyBorder="1" applyAlignment="1">
      <alignment/>
    </xf>
    <xf numFmtId="0" fontId="56" fillId="0" borderId="0" xfId="0" applyFont="1" applyAlignment="1">
      <alignment/>
    </xf>
    <xf numFmtId="49" fontId="8" fillId="0" borderId="24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 wrapText="1"/>
    </xf>
    <xf numFmtId="49" fontId="54" fillId="0" borderId="22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49" fontId="8" fillId="0" borderId="30" xfId="0" applyNumberFormat="1" applyFont="1" applyFill="1" applyBorder="1" applyAlignment="1">
      <alignment horizontal="center" vertical="center" wrapText="1"/>
    </xf>
    <xf numFmtId="165" fontId="10" fillId="34" borderId="11" xfId="41" applyNumberFormat="1" applyFont="1" applyFill="1" applyBorder="1" applyAlignment="1">
      <alignment horizontal="left" vertical="center" wrapText="1"/>
    </xf>
    <xf numFmtId="49" fontId="55" fillId="0" borderId="11" xfId="0" applyNumberFormat="1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165" fontId="54" fillId="0" borderId="0" xfId="41" applyNumberFormat="1" applyFont="1" applyAlignment="1">
      <alignment horizontal="left" vertical="center"/>
    </xf>
    <xf numFmtId="165" fontId="54" fillId="0" borderId="0" xfId="41" applyNumberFormat="1" applyFont="1" applyAlignment="1">
      <alignment horizontal="center" vertical="center"/>
    </xf>
    <xf numFmtId="165" fontId="54" fillId="0" borderId="0" xfId="41" applyNumberFormat="1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18" xfId="0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65" fontId="8" fillId="0" borderId="30" xfId="41" applyNumberFormat="1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/>
    </xf>
    <xf numFmtId="165" fontId="12" fillId="0" borderId="11" xfId="41" applyNumberFormat="1" applyFont="1" applyFill="1" applyBorder="1" applyAlignment="1">
      <alignment horizontal="left" vertical="center" wrapText="1"/>
    </xf>
    <xf numFmtId="165" fontId="8" fillId="34" borderId="32" xfId="41" applyNumberFormat="1" applyFont="1" applyFill="1" applyBorder="1" applyAlignment="1">
      <alignment horizontal="left" vertical="center" wrapText="1"/>
    </xf>
    <xf numFmtId="165" fontId="8" fillId="34" borderId="32" xfId="41" applyNumberFormat="1" applyFont="1" applyFill="1" applyBorder="1" applyAlignment="1">
      <alignment horizontal="center" vertical="center" wrapText="1"/>
    </xf>
    <xf numFmtId="165" fontId="12" fillId="34" borderId="11" xfId="41" applyNumberFormat="1" applyFont="1" applyFill="1" applyBorder="1" applyAlignment="1">
      <alignment horizontal="left" vertical="center" wrapText="1"/>
    </xf>
    <xf numFmtId="165" fontId="3" fillId="0" borderId="11" xfId="41" applyNumberFormat="1" applyFont="1" applyFill="1" applyBorder="1" applyAlignment="1" applyProtection="1">
      <alignment horizontal="center" vertical="center" wrapText="1"/>
      <protection/>
    </xf>
    <xf numFmtId="165" fontId="54" fillId="0" borderId="0" xfId="41" applyNumberFormat="1" applyFont="1" applyAlignment="1">
      <alignment/>
    </xf>
    <xf numFmtId="165" fontId="54" fillId="0" borderId="32" xfId="41" applyNumberFormat="1" applyFont="1" applyBorder="1" applyAlignment="1">
      <alignment/>
    </xf>
    <xf numFmtId="165" fontId="54" fillId="0" borderId="22" xfId="41" applyNumberFormat="1" applyFont="1" applyBorder="1" applyAlignment="1">
      <alignment/>
    </xf>
    <xf numFmtId="165" fontId="56" fillId="0" borderId="22" xfId="41" applyNumberFormat="1" applyFont="1" applyBorder="1" applyAlignment="1">
      <alignment/>
    </xf>
    <xf numFmtId="49" fontId="2" fillId="0" borderId="16" xfId="0" applyNumberFormat="1" applyFont="1" applyFill="1" applyBorder="1" applyAlignment="1" applyProtection="1">
      <alignment/>
      <protection/>
    </xf>
    <xf numFmtId="49" fontId="2" fillId="0" borderId="16" xfId="0" applyNumberFormat="1" applyFont="1" applyFill="1" applyBorder="1" applyAlignment="1" applyProtection="1">
      <alignment/>
      <protection/>
    </xf>
    <xf numFmtId="166" fontId="2" fillId="0" borderId="0" xfId="41" applyNumberFormat="1" applyFont="1" applyFill="1" applyBorder="1" applyAlignment="1" applyProtection="1">
      <alignment/>
      <protection/>
    </xf>
    <xf numFmtId="166" fontId="3" fillId="0" borderId="11" xfId="41" applyNumberFormat="1" applyFont="1" applyFill="1" applyBorder="1" applyAlignment="1" applyProtection="1">
      <alignment horizontal="center" vertical="center" wrapText="1"/>
      <protection/>
    </xf>
    <xf numFmtId="166" fontId="2" fillId="0" borderId="13" xfId="41" applyNumberFormat="1" applyFont="1" applyFill="1" applyBorder="1" applyAlignment="1" applyProtection="1">
      <alignment/>
      <protection/>
    </xf>
    <xf numFmtId="166" fontId="3" fillId="0" borderId="0" xfId="41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165" fontId="14" fillId="0" borderId="0" xfId="41" applyNumberFormat="1" applyFont="1" applyAlignment="1">
      <alignment/>
    </xf>
    <xf numFmtId="165" fontId="14" fillId="0" borderId="11" xfId="41" applyNumberFormat="1" applyFont="1" applyBorder="1" applyAlignment="1">
      <alignment/>
    </xf>
    <xf numFmtId="0" fontId="15" fillId="0" borderId="11" xfId="0" applyFont="1" applyBorder="1" applyAlignment="1">
      <alignment/>
    </xf>
    <xf numFmtId="165" fontId="15" fillId="0" borderId="11" xfId="41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65" fontId="15" fillId="0" borderId="11" xfId="41" applyNumberFormat="1" applyFont="1" applyBorder="1" applyAlignment="1">
      <alignment horizontal="center"/>
    </xf>
    <xf numFmtId="0" fontId="56" fillId="0" borderId="26" xfId="0" applyFont="1" applyFill="1" applyBorder="1" applyAlignment="1">
      <alignment horizontal="left" vertical="center" wrapText="1"/>
    </xf>
    <xf numFmtId="165" fontId="56" fillId="0" borderId="22" xfId="41" applyNumberFormat="1" applyFont="1" applyFill="1" applyBorder="1" applyAlignment="1">
      <alignment/>
    </xf>
    <xf numFmtId="49" fontId="56" fillId="34" borderId="22" xfId="0" applyNumberFormat="1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left" vertical="center" wrapText="1"/>
    </xf>
    <xf numFmtId="0" fontId="56" fillId="34" borderId="25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/>
    </xf>
    <xf numFmtId="49" fontId="8" fillId="0" borderId="22" xfId="0" applyNumberFormat="1" applyFont="1" applyBorder="1" applyAlignment="1">
      <alignment/>
    </xf>
    <xf numFmtId="0" fontId="8" fillId="0" borderId="0" xfId="0" applyFont="1" applyAlignment="1">
      <alignment/>
    </xf>
    <xf numFmtId="0" fontId="56" fillId="0" borderId="22" xfId="0" applyFont="1" applyFill="1" applyBorder="1" applyAlignment="1">
      <alignment horizontal="center" vertical="center"/>
    </xf>
    <xf numFmtId="165" fontId="56" fillId="0" borderId="32" xfId="41" applyNumberFormat="1" applyFont="1" applyFill="1" applyBorder="1" applyAlignment="1">
      <alignment/>
    </xf>
    <xf numFmtId="14" fontId="2" fillId="0" borderId="10" xfId="0" applyNumberFormat="1" applyFont="1" applyFill="1" applyBorder="1" applyAlignment="1" applyProtection="1">
      <alignment/>
      <protection/>
    </xf>
    <xf numFmtId="165" fontId="17" fillId="0" borderId="11" xfId="41" applyNumberFormat="1" applyFont="1" applyFill="1" applyBorder="1" applyAlignment="1" applyProtection="1">
      <alignment/>
      <protection/>
    </xf>
    <xf numFmtId="165" fontId="12" fillId="0" borderId="33" xfId="41" applyNumberFormat="1" applyFont="1" applyFill="1" applyBorder="1" applyAlignment="1">
      <alignment horizontal="left" vertical="center" wrapText="1"/>
    </xf>
    <xf numFmtId="165" fontId="17" fillId="0" borderId="0" xfId="41" applyNumberFormat="1" applyFont="1" applyFill="1" applyBorder="1" applyAlignment="1" applyProtection="1">
      <alignment/>
      <protection/>
    </xf>
    <xf numFmtId="165" fontId="12" fillId="0" borderId="0" xfId="41" applyNumberFormat="1" applyFont="1" applyAlignment="1">
      <alignment horizontal="center"/>
    </xf>
    <xf numFmtId="49" fontId="8" fillId="0" borderId="0" xfId="0" applyNumberFormat="1" applyFont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65" fontId="12" fillId="33" borderId="11" xfId="41" applyNumberFormat="1" applyFont="1" applyFill="1" applyBorder="1" applyAlignment="1">
      <alignment horizontal="center" vertical="center" wrapText="1"/>
    </xf>
    <xf numFmtId="165" fontId="18" fillId="0" borderId="11" xfId="41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49" fontId="8" fillId="0" borderId="32" xfId="0" applyNumberFormat="1" applyFont="1" applyBorder="1" applyAlignment="1">
      <alignment/>
    </xf>
    <xf numFmtId="0" fontId="8" fillId="0" borderId="32" xfId="0" applyFont="1" applyBorder="1" applyAlignment="1">
      <alignment/>
    </xf>
    <xf numFmtId="0" fontId="8" fillId="0" borderId="2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49" fontId="8" fillId="0" borderId="32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5" fontId="19" fillId="0" borderId="40" xfId="41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165" fontId="12" fillId="0" borderId="0" xfId="41" applyNumberFormat="1" applyFont="1" applyAlignment="1">
      <alignment vertical="center"/>
    </xf>
    <xf numFmtId="165" fontId="8" fillId="0" borderId="0" xfId="41" applyNumberFormat="1" applyFont="1" applyAlignment="1">
      <alignment horizontal="left" vertical="center"/>
    </xf>
    <xf numFmtId="165" fontId="8" fillId="0" borderId="0" xfId="41" applyNumberFormat="1" applyFont="1" applyAlignment="1">
      <alignment horizontal="center" vertical="center"/>
    </xf>
    <xf numFmtId="165" fontId="8" fillId="0" borderId="0" xfId="41" applyNumberFormat="1" applyFont="1" applyAlignment="1">
      <alignment horizontal="center"/>
    </xf>
    <xf numFmtId="165" fontId="54" fillId="0" borderId="33" xfId="41" applyNumberFormat="1" applyFont="1" applyBorder="1" applyAlignment="1">
      <alignment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55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65" fontId="3" fillId="0" borderId="41" xfId="41" applyNumberFormat="1" applyFont="1" applyFill="1" applyBorder="1" applyAlignment="1" applyProtection="1">
      <alignment/>
      <protection/>
    </xf>
    <xf numFmtId="165" fontId="3" fillId="0" borderId="42" xfId="41" applyNumberFormat="1" applyFont="1" applyFill="1" applyBorder="1" applyAlignment="1" applyProtection="1">
      <alignment/>
      <protection/>
    </xf>
    <xf numFmtId="165" fontId="8" fillId="34" borderId="33" xfId="41" applyNumberFormat="1" applyFont="1" applyFill="1" applyBorder="1" applyAlignment="1">
      <alignment horizontal="center" vertical="center" wrapText="1"/>
    </xf>
    <xf numFmtId="165" fontId="10" fillId="34" borderId="33" xfId="41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165" fontId="3" fillId="0" borderId="13" xfId="41" applyNumberFormat="1" applyFont="1" applyFill="1" applyBorder="1" applyAlignment="1" applyProtection="1">
      <alignment/>
      <protection/>
    </xf>
    <xf numFmtId="165" fontId="3" fillId="0" borderId="11" xfId="41" applyNumberFormat="1" applyFont="1" applyFill="1" applyBorder="1" applyAlignment="1" applyProtection="1">
      <alignment/>
      <protection/>
    </xf>
    <xf numFmtId="165" fontId="3" fillId="0" borderId="0" xfId="41" applyNumberFormat="1" applyFont="1" applyFill="1" applyBorder="1" applyAlignment="1" applyProtection="1">
      <alignment/>
      <protection/>
    </xf>
    <xf numFmtId="165" fontId="3" fillId="0" borderId="41" xfId="41" applyNumberFormat="1" applyFont="1" applyFill="1" applyBorder="1" applyAlignment="1" applyProtection="1">
      <alignment/>
      <protection/>
    </xf>
    <xf numFmtId="49" fontId="3" fillId="0" borderId="11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165" fontId="3" fillId="0" borderId="12" xfId="41" applyNumberFormat="1" applyFont="1" applyFill="1" applyBorder="1" applyAlignment="1" applyProtection="1">
      <alignment/>
      <protection/>
    </xf>
    <xf numFmtId="49" fontId="17" fillId="0" borderId="11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49" fontId="8" fillId="0" borderId="43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12" fillId="0" borderId="44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165" fontId="8" fillId="0" borderId="0" xfId="41" applyNumberFormat="1" applyFont="1" applyBorder="1" applyAlignment="1">
      <alignment horizontal="center"/>
    </xf>
    <xf numFmtId="165" fontId="8" fillId="0" borderId="0" xfId="41" applyNumberFormat="1" applyFont="1" applyAlignment="1">
      <alignment/>
    </xf>
    <xf numFmtId="0" fontId="12" fillId="0" borderId="18" xfId="0" applyFont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165" fontId="8" fillId="0" borderId="22" xfId="41" applyNumberFormat="1" applyFont="1" applyBorder="1" applyAlignment="1">
      <alignment/>
    </xf>
    <xf numFmtId="165" fontId="8" fillId="0" borderId="32" xfId="41" applyNumberFormat="1" applyFont="1" applyBorder="1" applyAlignment="1">
      <alignment/>
    </xf>
    <xf numFmtId="49" fontId="8" fillId="0" borderId="22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34" borderId="25" xfId="0" applyFont="1" applyFill="1" applyBorder="1" applyAlignment="1">
      <alignment horizontal="left" vertical="center"/>
    </xf>
    <xf numFmtId="49" fontId="8" fillId="0" borderId="27" xfId="0" applyNumberFormat="1" applyFont="1" applyBorder="1" applyAlignment="1">
      <alignment horizontal="center" vertical="center" wrapText="1"/>
    </xf>
    <xf numFmtId="165" fontId="8" fillId="0" borderId="22" xfId="41" applyNumberFormat="1" applyFont="1" applyBorder="1" applyAlignment="1">
      <alignment horizontal="center" vertical="center" wrapText="1"/>
    </xf>
    <xf numFmtId="0" fontId="8" fillId="0" borderId="22" xfId="0" applyFont="1" applyFill="1" applyBorder="1" applyAlignment="1">
      <alignment/>
    </xf>
    <xf numFmtId="165" fontId="8" fillId="0" borderId="22" xfId="41" applyNumberFormat="1" applyFont="1" applyFill="1" applyBorder="1" applyAlignment="1">
      <alignment/>
    </xf>
    <xf numFmtId="165" fontId="8" fillId="0" borderId="32" xfId="41" applyNumberFormat="1" applyFont="1" applyFill="1" applyBorder="1" applyAlignment="1">
      <alignment/>
    </xf>
    <xf numFmtId="0" fontId="8" fillId="34" borderId="27" xfId="0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5" fontId="8" fillId="0" borderId="33" xfId="41" applyNumberFormat="1" applyFont="1" applyBorder="1" applyAlignment="1">
      <alignment/>
    </xf>
    <xf numFmtId="0" fontId="12" fillId="0" borderId="18" xfId="0" applyFont="1" applyBorder="1" applyAlignment="1">
      <alignment horizontal="center"/>
    </xf>
    <xf numFmtId="165" fontId="8" fillId="0" borderId="11" xfId="41" applyNumberFormat="1" applyFont="1" applyBorder="1" applyAlignment="1">
      <alignment/>
    </xf>
    <xf numFmtId="165" fontId="12" fillId="34" borderId="11" xfId="41" applyNumberFormat="1" applyFont="1" applyFill="1" applyBorder="1" applyAlignment="1">
      <alignment horizontal="center" vertical="center" wrapText="1"/>
    </xf>
    <xf numFmtId="165" fontId="55" fillId="0" borderId="11" xfId="41" applyNumberFormat="1" applyFont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165" fontId="19" fillId="0" borderId="0" xfId="41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12" fillId="0" borderId="0" xfId="41" applyNumberFormat="1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23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165" fontId="57" fillId="0" borderId="0" xfId="41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165" fontId="55" fillId="0" borderId="0" xfId="41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65" fontId="19" fillId="0" borderId="40" xfId="41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5" fontId="16" fillId="0" borderId="0" xfId="41" applyNumberFormat="1" applyFont="1" applyAlignment="1">
      <alignment horizontal="center"/>
    </xf>
    <xf numFmtId="165" fontId="15" fillId="0" borderId="0" xfId="41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TotalGra" xfId="60"/>
    <cellStyle name="Warning Text" xfId="6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E18" sqref="E18"/>
    </sheetView>
  </sheetViews>
  <sheetFormatPr defaultColWidth="8.796875" defaultRowHeight="12.75" customHeight="1"/>
  <cols>
    <col min="1" max="1" width="4.8984375" style="7" customWidth="1"/>
    <col min="2" max="2" width="18.69921875" style="1" customWidth="1"/>
    <col min="3" max="3" width="22.59765625" style="1" hidden="1" customWidth="1"/>
    <col min="4" max="4" width="22.8984375" style="1" hidden="1" customWidth="1"/>
    <col min="5" max="5" width="23" style="1" customWidth="1"/>
    <col min="6" max="6" width="1.69921875" style="1" hidden="1" customWidth="1"/>
    <col min="7" max="7" width="9.69921875" style="1" customWidth="1"/>
    <col min="8" max="8" width="0.1015625" style="12" hidden="1" customWidth="1"/>
    <col min="9" max="9" width="11.3984375" style="12" hidden="1" customWidth="1"/>
    <col min="10" max="10" width="13.09765625" style="12" hidden="1" customWidth="1"/>
    <col min="11" max="12" width="13.19921875" style="12" hidden="1" customWidth="1"/>
    <col min="13" max="13" width="13.19921875" style="106" hidden="1" customWidth="1"/>
    <col min="14" max="16" width="13.19921875" style="12" hidden="1" customWidth="1"/>
    <col min="17" max="17" width="13.19921875" style="12" customWidth="1"/>
    <col min="18" max="18" width="13.59765625" style="4" customWidth="1"/>
    <col min="19" max="19" width="10.19921875" style="4" customWidth="1"/>
  </cols>
  <sheetData>
    <row r="1" spans="1:19" ht="18.75" customHeight="1">
      <c r="A1" s="229" t="s">
        <v>582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</row>
    <row r="2" spans="1:19" ht="18.75" customHeight="1">
      <c r="A2" s="231" t="s">
        <v>583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</row>
    <row r="3" spans="1:19" s="1" customFormat="1" ht="18" customHeight="1">
      <c r="A3" s="7"/>
      <c r="H3" s="12"/>
      <c r="I3" s="12"/>
      <c r="J3" s="12"/>
      <c r="K3" s="12"/>
      <c r="L3" s="12"/>
      <c r="M3" s="106"/>
      <c r="N3" s="12"/>
      <c r="O3" s="12"/>
      <c r="P3" s="12"/>
      <c r="Q3" s="12"/>
      <c r="R3" s="4"/>
      <c r="S3" s="4"/>
    </row>
    <row r="4" spans="1:20" s="1" customFormat="1" ht="27" customHeight="1">
      <c r="A4" s="24" t="s">
        <v>0</v>
      </c>
      <c r="B4" s="24" t="s">
        <v>1</v>
      </c>
      <c r="C4" s="225" t="s">
        <v>2</v>
      </c>
      <c r="D4" s="226"/>
      <c r="E4" s="32" t="s">
        <v>194</v>
      </c>
      <c r="F4" s="32"/>
      <c r="G4" s="171" t="s">
        <v>3</v>
      </c>
      <c r="H4" s="99" t="s">
        <v>578</v>
      </c>
      <c r="I4" s="15" t="s">
        <v>189</v>
      </c>
      <c r="J4" s="15" t="s">
        <v>188</v>
      </c>
      <c r="K4" s="99" t="s">
        <v>479</v>
      </c>
      <c r="L4" s="99" t="s">
        <v>494</v>
      </c>
      <c r="M4" s="107" t="s">
        <v>482</v>
      </c>
      <c r="N4" s="99" t="s">
        <v>528</v>
      </c>
      <c r="O4" s="99" t="s">
        <v>554</v>
      </c>
      <c r="P4" s="99" t="s">
        <v>580</v>
      </c>
      <c r="Q4" s="99" t="s">
        <v>480</v>
      </c>
      <c r="R4" s="25" t="s">
        <v>160</v>
      </c>
      <c r="S4" s="25" t="s">
        <v>161</v>
      </c>
      <c r="T4" s="1" t="s">
        <v>259</v>
      </c>
    </row>
    <row r="5" spans="1:19" ht="21" customHeight="1">
      <c r="A5" s="8">
        <v>1</v>
      </c>
      <c r="B5" s="2" t="s">
        <v>8</v>
      </c>
      <c r="C5" s="26" t="s">
        <v>9</v>
      </c>
      <c r="D5" s="27" t="s">
        <v>7</v>
      </c>
      <c r="E5" s="27" t="str">
        <f>C5&amp;" "&amp;D5</f>
        <v>Vũ Kim Chi</v>
      </c>
      <c r="F5" s="27"/>
      <c r="G5" s="2" t="s">
        <v>10</v>
      </c>
      <c r="H5" s="13">
        <v>2300000</v>
      </c>
      <c r="I5" s="14">
        <v>1122000</v>
      </c>
      <c r="J5" s="13">
        <f>H5+I5</f>
        <v>3422000</v>
      </c>
      <c r="K5" s="13"/>
      <c r="L5" s="13"/>
      <c r="M5" s="108">
        <v>1122000</v>
      </c>
      <c r="N5" s="13"/>
      <c r="O5" s="13"/>
      <c r="P5" s="13"/>
      <c r="Q5" s="13">
        <f>J5-K5-L5-M5-N5-O5-P5</f>
        <v>2300000</v>
      </c>
      <c r="R5" s="5"/>
      <c r="S5" s="5"/>
    </row>
    <row r="6" spans="1:19" ht="21" customHeight="1">
      <c r="A6" s="8">
        <v>2</v>
      </c>
      <c r="B6" s="2" t="s">
        <v>14</v>
      </c>
      <c r="C6" s="26" t="s">
        <v>6</v>
      </c>
      <c r="D6" s="27" t="s">
        <v>15</v>
      </c>
      <c r="E6" s="27" t="str">
        <f>C6&amp;" "&amp;D6</f>
        <v>Nguyễn Thị  Dần</v>
      </c>
      <c r="F6" s="27"/>
      <c r="G6" s="2" t="s">
        <v>16</v>
      </c>
      <c r="H6" s="13">
        <v>2300000</v>
      </c>
      <c r="I6" s="14">
        <v>3366000</v>
      </c>
      <c r="J6" s="13">
        <f>H6+I6</f>
        <v>5666000</v>
      </c>
      <c r="K6" s="13"/>
      <c r="L6" s="13"/>
      <c r="M6" s="108">
        <v>5451000</v>
      </c>
      <c r="N6" s="13"/>
      <c r="O6" s="13"/>
      <c r="P6" s="13"/>
      <c r="Q6" s="13">
        <f>J6-K6-L6-M6-N6-O6-P6</f>
        <v>215000</v>
      </c>
      <c r="R6" s="5"/>
      <c r="S6" s="5"/>
    </row>
    <row r="7" spans="1:19" ht="21" customHeight="1">
      <c r="A7" s="8">
        <v>3</v>
      </c>
      <c r="B7" s="2" t="s">
        <v>577</v>
      </c>
      <c r="C7" s="26"/>
      <c r="D7" s="27"/>
      <c r="E7" s="27" t="s">
        <v>576</v>
      </c>
      <c r="F7" s="27"/>
      <c r="G7" s="130">
        <v>33974</v>
      </c>
      <c r="H7" s="13">
        <v>2300000</v>
      </c>
      <c r="I7" s="14"/>
      <c r="J7" s="13">
        <f>H7+I7</f>
        <v>2300000</v>
      </c>
      <c r="K7" s="13"/>
      <c r="L7" s="13"/>
      <c r="M7" s="108"/>
      <c r="N7" s="13"/>
      <c r="O7" s="13"/>
      <c r="P7" s="13"/>
      <c r="Q7" s="13">
        <f>J7-K7-L7-M7-N7-O7-P7</f>
        <v>2300000</v>
      </c>
      <c r="R7" s="6"/>
      <c r="S7" s="5"/>
    </row>
    <row r="8" spans="1:19" ht="21" customHeight="1">
      <c r="A8" s="8">
        <v>4</v>
      </c>
      <c r="B8" s="2" t="s">
        <v>36</v>
      </c>
      <c r="C8" s="26" t="s">
        <v>18</v>
      </c>
      <c r="D8" s="27" t="s">
        <v>37</v>
      </c>
      <c r="E8" s="27" t="str">
        <f>C8&amp;" "&amp;D8</f>
        <v>Chu Thị Thủy</v>
      </c>
      <c r="F8" s="27"/>
      <c r="G8" s="2" t="s">
        <v>38</v>
      </c>
      <c r="H8" s="13">
        <v>2300000</v>
      </c>
      <c r="I8" s="14">
        <v>1870000</v>
      </c>
      <c r="J8" s="13">
        <f>H8+I8</f>
        <v>4170000</v>
      </c>
      <c r="K8" s="13"/>
      <c r="L8" s="13"/>
      <c r="M8" s="108"/>
      <c r="N8" s="13">
        <v>2000000</v>
      </c>
      <c r="O8" s="13"/>
      <c r="P8" s="13"/>
      <c r="Q8" s="13">
        <f>J8-K8-L8-M8-N8-O8-P8</f>
        <v>2170000</v>
      </c>
      <c r="R8" s="6" t="s">
        <v>183</v>
      </c>
      <c r="S8" s="5"/>
    </row>
    <row r="9" spans="1:19" ht="21" customHeight="1">
      <c r="A9" s="8">
        <v>5</v>
      </c>
      <c r="B9" s="2" t="s">
        <v>39</v>
      </c>
      <c r="C9" s="26" t="s">
        <v>40</v>
      </c>
      <c r="D9" s="27" t="s">
        <v>41</v>
      </c>
      <c r="E9" s="27" t="str">
        <f>C9&amp;" "&amp;D9</f>
        <v>Hoàng Văn Trọng</v>
      </c>
      <c r="F9" s="27"/>
      <c r="G9" s="2" t="s">
        <v>42</v>
      </c>
      <c r="H9" s="13">
        <v>2300000</v>
      </c>
      <c r="I9" s="14">
        <v>1734000</v>
      </c>
      <c r="J9" s="13">
        <f>H9+I9</f>
        <v>4034000</v>
      </c>
      <c r="K9" s="13"/>
      <c r="L9" s="13">
        <v>1870000</v>
      </c>
      <c r="M9" s="108"/>
      <c r="N9" s="13">
        <v>2000000</v>
      </c>
      <c r="O9" s="13"/>
      <c r="P9" s="13"/>
      <c r="Q9" s="13">
        <f>J9-K9-L9-M9-N9-O9-P9</f>
        <v>164000</v>
      </c>
      <c r="R9" s="6" t="s">
        <v>182</v>
      </c>
      <c r="S9" s="5"/>
    </row>
    <row r="10" spans="1:19" s="20" customFormat="1" ht="21" customHeight="1">
      <c r="A10" s="180"/>
      <c r="B10" s="181"/>
      <c r="C10" s="227" t="s">
        <v>190</v>
      </c>
      <c r="D10" s="228"/>
      <c r="E10" s="182" t="s">
        <v>190</v>
      </c>
      <c r="F10" s="182"/>
      <c r="G10" s="181"/>
      <c r="H10" s="183"/>
      <c r="I10" s="184">
        <f aca="true" t="shared" si="0" ref="I10:N10">SUM(I5:I9)</f>
        <v>8092000</v>
      </c>
      <c r="J10" s="184">
        <f t="shared" si="0"/>
        <v>19592000</v>
      </c>
      <c r="K10" s="184">
        <f t="shared" si="0"/>
        <v>0</v>
      </c>
      <c r="L10" s="184">
        <f t="shared" si="0"/>
        <v>1870000</v>
      </c>
      <c r="M10" s="184">
        <f t="shared" si="0"/>
        <v>6573000</v>
      </c>
      <c r="N10" s="184">
        <f t="shared" si="0"/>
        <v>4000000</v>
      </c>
      <c r="O10" s="185"/>
      <c r="P10" s="186"/>
      <c r="Q10" s="183">
        <f>SUM(Q5:Q9)</f>
        <v>7149000</v>
      </c>
      <c r="R10" s="187"/>
      <c r="S10" s="187"/>
    </row>
    <row r="11" spans="1:19" s="20" customFormat="1" ht="21" customHeight="1">
      <c r="A11" s="11"/>
      <c r="B11" s="9"/>
      <c r="C11" s="9"/>
      <c r="D11" s="9"/>
      <c r="E11" s="9"/>
      <c r="F11" s="9"/>
      <c r="G11" s="9"/>
      <c r="H11" s="21"/>
      <c r="I11" s="21"/>
      <c r="J11" s="21"/>
      <c r="K11" s="21"/>
      <c r="L11" s="21"/>
      <c r="M11" s="109"/>
      <c r="N11" s="21"/>
      <c r="O11" s="21"/>
      <c r="P11" s="21"/>
      <c r="Q11" s="21"/>
      <c r="R11" s="22"/>
      <c r="S11" s="22"/>
    </row>
    <row r="12" spans="8:19" ht="21" customHeight="1">
      <c r="H12" s="23"/>
      <c r="I12" s="23"/>
      <c r="J12" s="230" t="s">
        <v>186</v>
      </c>
      <c r="K12" s="230"/>
      <c r="L12" s="230"/>
      <c r="M12" s="230"/>
      <c r="N12" s="230"/>
      <c r="O12" s="230"/>
      <c r="P12" s="230"/>
      <c r="Q12" s="230"/>
      <c r="R12" s="230"/>
      <c r="S12" s="230"/>
    </row>
    <row r="13" spans="2:19" ht="21" customHeight="1">
      <c r="B13" s="9" t="s">
        <v>185</v>
      </c>
      <c r="C13" s="11" t="s">
        <v>185</v>
      </c>
      <c r="H13" s="9"/>
      <c r="I13" s="9"/>
      <c r="J13" s="224" t="s">
        <v>184</v>
      </c>
      <c r="K13" s="224"/>
      <c r="L13" s="224"/>
      <c r="M13" s="224"/>
      <c r="N13" s="224"/>
      <c r="O13" s="224"/>
      <c r="P13" s="224"/>
      <c r="Q13" s="224"/>
      <c r="R13" s="224"/>
      <c r="S13" s="224"/>
    </row>
    <row r="14" ht="21" customHeight="1"/>
  </sheetData>
  <sheetProtection/>
  <mergeCells count="6">
    <mergeCell ref="J13:S13"/>
    <mergeCell ref="C4:D4"/>
    <mergeCell ref="C10:D10"/>
    <mergeCell ref="A1:S1"/>
    <mergeCell ref="J12:S12"/>
    <mergeCell ref="A2:S2"/>
  </mergeCells>
  <printOptions/>
  <pageMargins left="0.2" right="0.2" top="0.31" bottom="0.29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A2" sqref="A2:T2"/>
    </sheetView>
  </sheetViews>
  <sheetFormatPr defaultColWidth="8.796875" defaultRowHeight="15"/>
  <cols>
    <col min="1" max="1" width="3.59765625" style="1" customWidth="1"/>
    <col min="2" max="2" width="19.3984375" style="1" customWidth="1"/>
    <col min="3" max="3" width="11.19921875" style="1" hidden="1" customWidth="1"/>
    <col min="4" max="4" width="15.69921875" style="1" hidden="1" customWidth="1"/>
    <col min="5" max="5" width="20" style="1" customWidth="1"/>
    <col min="6" max="6" width="9.69921875" style="1" customWidth="1"/>
    <col min="7" max="7" width="13.09765625" style="12" hidden="1" customWidth="1"/>
    <col min="8" max="8" width="15.8984375" style="12" hidden="1" customWidth="1"/>
    <col min="9" max="9" width="12.19921875" style="12" hidden="1" customWidth="1"/>
    <col min="10" max="11" width="12.5" style="12" hidden="1" customWidth="1"/>
    <col min="12" max="12" width="12.19921875" style="12" hidden="1" customWidth="1"/>
    <col min="13" max="14" width="0.1015625" style="12" hidden="1" customWidth="1"/>
    <col min="15" max="17" width="12.5" style="12" hidden="1" customWidth="1"/>
    <col min="18" max="18" width="12.3984375" style="12" customWidth="1"/>
    <col min="19" max="19" width="13.8984375" style="4" customWidth="1"/>
    <col min="20" max="20" width="12.3984375" style="4" customWidth="1"/>
  </cols>
  <sheetData>
    <row r="1" spans="1:20" s="1" customFormat="1" ht="20.25" customHeight="1">
      <c r="A1" s="224" t="s">
        <v>191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</row>
    <row r="2" spans="1:20" s="1" customFormat="1" ht="20.25" customHeight="1">
      <c r="A2" s="231" t="s">
        <v>583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</row>
    <row r="3" spans="7:20" s="1" customFormat="1" ht="20.25" customHeight="1"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4"/>
      <c r="T3" s="4"/>
    </row>
    <row r="4" spans="1:20" s="1" customFormat="1" ht="28.5" customHeight="1">
      <c r="A4" s="24" t="s">
        <v>0</v>
      </c>
      <c r="B4" s="24" t="s">
        <v>1</v>
      </c>
      <c r="C4" s="225" t="s">
        <v>2</v>
      </c>
      <c r="D4" s="226"/>
      <c r="E4" s="32" t="s">
        <v>194</v>
      </c>
      <c r="F4" s="171" t="s">
        <v>3</v>
      </c>
      <c r="G4" s="99" t="s">
        <v>578</v>
      </c>
      <c r="H4" s="15" t="s">
        <v>189</v>
      </c>
      <c r="I4" s="15" t="s">
        <v>188</v>
      </c>
      <c r="J4" s="99" t="s">
        <v>479</v>
      </c>
      <c r="K4" s="99" t="s">
        <v>481</v>
      </c>
      <c r="L4" s="99" t="s">
        <v>483</v>
      </c>
      <c r="M4" s="99" t="s">
        <v>521</v>
      </c>
      <c r="N4" s="99" t="s">
        <v>529</v>
      </c>
      <c r="O4" s="99" t="s">
        <v>562</v>
      </c>
      <c r="P4" s="99" t="s">
        <v>579</v>
      </c>
      <c r="Q4" s="99" t="s">
        <v>580</v>
      </c>
      <c r="R4" s="99" t="s">
        <v>499</v>
      </c>
      <c r="S4" s="25" t="s">
        <v>160</v>
      </c>
      <c r="T4" s="25" t="s">
        <v>161</v>
      </c>
    </row>
    <row r="5" spans="1:20" ht="29.25" customHeight="1">
      <c r="A5" s="8">
        <v>1</v>
      </c>
      <c r="B5" s="2" t="s">
        <v>44</v>
      </c>
      <c r="C5" s="26" t="s">
        <v>45</v>
      </c>
      <c r="D5" s="27" t="s">
        <v>4</v>
      </c>
      <c r="E5" s="27" t="str">
        <f aca="true" t="shared" si="0" ref="E5:E14">C5&amp;" "&amp;D5</f>
        <v>Trần Thị Lan Anh</v>
      </c>
      <c r="F5" s="2" t="s">
        <v>46</v>
      </c>
      <c r="G5" s="13">
        <v>2300000</v>
      </c>
      <c r="H5" s="14">
        <v>1870000</v>
      </c>
      <c r="I5" s="13">
        <f aca="true" t="shared" si="1" ref="I5:I14">G5+H5</f>
        <v>4170000</v>
      </c>
      <c r="J5" s="13"/>
      <c r="K5" s="13"/>
      <c r="L5" s="13">
        <v>3955000</v>
      </c>
      <c r="M5" s="13"/>
      <c r="N5" s="13"/>
      <c r="O5" s="13"/>
      <c r="P5" s="13"/>
      <c r="Q5" s="13"/>
      <c r="R5" s="13">
        <f aca="true" t="shared" si="2" ref="R5:R16">I5-J5-K5-L5-M5-N5-O5-P5-Q5</f>
        <v>215000</v>
      </c>
      <c r="S5" s="5"/>
      <c r="T5" s="5"/>
    </row>
    <row r="6" spans="1:20" ht="29.25" customHeight="1">
      <c r="A6" s="8">
        <v>2</v>
      </c>
      <c r="B6" s="2" t="s">
        <v>47</v>
      </c>
      <c r="C6" s="26" t="s">
        <v>17</v>
      </c>
      <c r="D6" s="27" t="s">
        <v>48</v>
      </c>
      <c r="E6" s="27" t="str">
        <f t="shared" si="0"/>
        <v>Hoàng Thị Ban</v>
      </c>
      <c r="F6" s="2" t="s">
        <v>49</v>
      </c>
      <c r="G6" s="13">
        <v>2300000</v>
      </c>
      <c r="H6" s="14">
        <v>0</v>
      </c>
      <c r="I6" s="13">
        <f t="shared" si="1"/>
        <v>2300000</v>
      </c>
      <c r="J6" s="13"/>
      <c r="K6" s="13"/>
      <c r="L6" s="13"/>
      <c r="M6" s="13"/>
      <c r="N6" s="13"/>
      <c r="O6" s="13"/>
      <c r="P6" s="13"/>
      <c r="Q6" s="13"/>
      <c r="R6" s="13">
        <f t="shared" si="2"/>
        <v>2300000</v>
      </c>
      <c r="S6" s="6" t="s">
        <v>178</v>
      </c>
      <c r="T6" s="5"/>
    </row>
    <row r="7" spans="1:20" ht="29.25" customHeight="1">
      <c r="A7" s="8">
        <v>3</v>
      </c>
      <c r="B7" s="2" t="s">
        <v>52</v>
      </c>
      <c r="C7" s="26" t="s">
        <v>53</v>
      </c>
      <c r="D7" s="27" t="s">
        <v>54</v>
      </c>
      <c r="E7" s="27" t="str">
        <f t="shared" si="0"/>
        <v>Bùi Thị Chiều</v>
      </c>
      <c r="F7" s="2" t="s">
        <v>55</v>
      </c>
      <c r="G7" s="13">
        <v>2300000</v>
      </c>
      <c r="H7" s="14">
        <v>1870000</v>
      </c>
      <c r="I7" s="13">
        <f t="shared" si="1"/>
        <v>4170000</v>
      </c>
      <c r="J7" s="13"/>
      <c r="K7" s="13"/>
      <c r="L7" s="13"/>
      <c r="M7" s="13"/>
      <c r="N7" s="13"/>
      <c r="O7" s="13"/>
      <c r="P7" s="13"/>
      <c r="Q7" s="13"/>
      <c r="R7" s="13">
        <f t="shared" si="2"/>
        <v>4170000</v>
      </c>
      <c r="S7" s="6" t="s">
        <v>176</v>
      </c>
      <c r="T7" s="5"/>
    </row>
    <row r="8" spans="1:20" ht="29.25" customHeight="1">
      <c r="A8" s="8">
        <v>4</v>
      </c>
      <c r="B8" s="2" t="s">
        <v>56</v>
      </c>
      <c r="C8" s="26" t="s">
        <v>11</v>
      </c>
      <c r="D8" s="27" t="s">
        <v>57</v>
      </c>
      <c r="E8" s="27" t="str">
        <f t="shared" si="0"/>
        <v>Bùi Công Duẩn</v>
      </c>
      <c r="F8" s="2" t="s">
        <v>58</v>
      </c>
      <c r="G8" s="13">
        <v>2300000</v>
      </c>
      <c r="H8" s="14">
        <v>0</v>
      </c>
      <c r="I8" s="13">
        <f t="shared" si="1"/>
        <v>2300000</v>
      </c>
      <c r="J8" s="13"/>
      <c r="K8" s="13"/>
      <c r="L8" s="13"/>
      <c r="M8" s="13"/>
      <c r="N8" s="13"/>
      <c r="O8" s="13"/>
      <c r="P8" s="13"/>
      <c r="Q8" s="13"/>
      <c r="R8" s="13">
        <f t="shared" si="2"/>
        <v>2300000</v>
      </c>
      <c r="S8" s="5"/>
      <c r="T8" s="5"/>
    </row>
    <row r="9" spans="1:20" ht="29.25" customHeight="1">
      <c r="A9" s="8">
        <v>5</v>
      </c>
      <c r="B9" s="2" t="s">
        <v>61</v>
      </c>
      <c r="C9" s="26" t="s">
        <v>62</v>
      </c>
      <c r="D9" s="27" t="s">
        <v>63</v>
      </c>
      <c r="E9" s="27" t="str">
        <f t="shared" si="0"/>
        <v>Mã Thị Đôi</v>
      </c>
      <c r="F9" s="2" t="s">
        <v>64</v>
      </c>
      <c r="G9" s="13">
        <v>2300000</v>
      </c>
      <c r="H9" s="14">
        <v>1870000</v>
      </c>
      <c r="I9" s="13">
        <f t="shared" si="1"/>
        <v>4170000</v>
      </c>
      <c r="J9" s="13"/>
      <c r="K9" s="13"/>
      <c r="L9" s="13"/>
      <c r="M9" s="13"/>
      <c r="N9" s="13"/>
      <c r="O9" s="13"/>
      <c r="P9" s="13"/>
      <c r="Q9" s="13"/>
      <c r="R9" s="13">
        <f t="shared" si="2"/>
        <v>4170000</v>
      </c>
      <c r="S9" s="6" t="s">
        <v>179</v>
      </c>
      <c r="T9" s="5"/>
    </row>
    <row r="10" spans="1:20" ht="29.25" customHeight="1">
      <c r="A10" s="8">
        <v>6</v>
      </c>
      <c r="B10" s="2" t="s">
        <v>67</v>
      </c>
      <c r="C10" s="26" t="s">
        <v>68</v>
      </c>
      <c r="D10" s="27" t="s">
        <v>24</v>
      </c>
      <c r="E10" s="27" t="str">
        <f t="shared" si="0"/>
        <v>Điêu Thị Hiền</v>
      </c>
      <c r="F10" s="2" t="s">
        <v>69</v>
      </c>
      <c r="G10" s="13">
        <v>2300000</v>
      </c>
      <c r="H10" s="14">
        <v>1870000</v>
      </c>
      <c r="I10" s="13">
        <f t="shared" si="1"/>
        <v>4170000</v>
      </c>
      <c r="J10" s="13"/>
      <c r="K10" s="13"/>
      <c r="L10" s="13">
        <v>4040000</v>
      </c>
      <c r="M10" s="13"/>
      <c r="N10" s="13"/>
      <c r="O10" s="13"/>
      <c r="P10" s="13"/>
      <c r="Q10" s="13"/>
      <c r="R10" s="13">
        <f t="shared" si="2"/>
        <v>130000</v>
      </c>
      <c r="S10" s="6" t="s">
        <v>181</v>
      </c>
      <c r="T10" s="5"/>
    </row>
    <row r="11" spans="1:20" ht="29.25" customHeight="1">
      <c r="A11" s="8">
        <v>7</v>
      </c>
      <c r="B11" s="2" t="s">
        <v>71</v>
      </c>
      <c r="C11" s="26" t="s">
        <v>6</v>
      </c>
      <c r="D11" s="27" t="s">
        <v>25</v>
      </c>
      <c r="E11" s="27" t="str">
        <f t="shared" si="0"/>
        <v>Nguyễn Thị  Hoa</v>
      </c>
      <c r="F11" s="2" t="s">
        <v>72</v>
      </c>
      <c r="G11" s="13">
        <v>2300000</v>
      </c>
      <c r="H11" s="14">
        <v>0</v>
      </c>
      <c r="I11" s="13">
        <f t="shared" si="1"/>
        <v>2300000</v>
      </c>
      <c r="J11" s="13"/>
      <c r="K11" s="13"/>
      <c r="L11" s="13">
        <v>1496000</v>
      </c>
      <c r="M11" s="13"/>
      <c r="N11" s="13"/>
      <c r="O11" s="13"/>
      <c r="P11" s="13"/>
      <c r="Q11" s="13"/>
      <c r="R11" s="13">
        <f t="shared" si="2"/>
        <v>804000</v>
      </c>
      <c r="S11" s="6" t="s">
        <v>180</v>
      </c>
      <c r="T11" s="5"/>
    </row>
    <row r="12" spans="1:20" ht="29.25" customHeight="1">
      <c r="A12" s="8">
        <v>8</v>
      </c>
      <c r="B12" s="2" t="s">
        <v>74</v>
      </c>
      <c r="C12" s="26" t="s">
        <v>43</v>
      </c>
      <c r="D12" s="27" t="s">
        <v>75</v>
      </c>
      <c r="E12" s="27" t="str">
        <f t="shared" si="0"/>
        <v>Nguyễn Văn Khang</v>
      </c>
      <c r="F12" s="2" t="s">
        <v>76</v>
      </c>
      <c r="G12" s="13">
        <v>2300000</v>
      </c>
      <c r="H12" s="14">
        <v>1870000</v>
      </c>
      <c r="I12" s="13">
        <f t="shared" si="1"/>
        <v>4170000</v>
      </c>
      <c r="J12" s="13"/>
      <c r="K12" s="13"/>
      <c r="L12" s="13"/>
      <c r="M12" s="13"/>
      <c r="N12" s="13"/>
      <c r="O12" s="13"/>
      <c r="P12" s="13"/>
      <c r="Q12" s="13"/>
      <c r="R12" s="13">
        <f t="shared" si="2"/>
        <v>4170000</v>
      </c>
      <c r="S12" s="5"/>
      <c r="T12" s="5"/>
    </row>
    <row r="13" spans="1:20" ht="29.25" customHeight="1">
      <c r="A13" s="8">
        <v>9</v>
      </c>
      <c r="B13" s="2" t="s">
        <v>83</v>
      </c>
      <c r="C13" s="26" t="s">
        <v>77</v>
      </c>
      <c r="D13" s="27" t="s">
        <v>33</v>
      </c>
      <c r="E13" s="27" t="str">
        <f t="shared" si="0"/>
        <v>Trần Thị Ngọc</v>
      </c>
      <c r="F13" s="2" t="s">
        <v>84</v>
      </c>
      <c r="G13" s="13">
        <v>2300000</v>
      </c>
      <c r="H13" s="14">
        <v>-1870000</v>
      </c>
      <c r="I13" s="13">
        <f t="shared" si="1"/>
        <v>430000</v>
      </c>
      <c r="J13" s="13"/>
      <c r="K13" s="13"/>
      <c r="L13" s="13"/>
      <c r="M13" s="13"/>
      <c r="N13" s="13"/>
      <c r="O13" s="13"/>
      <c r="P13" s="13"/>
      <c r="Q13" s="13"/>
      <c r="R13" s="13">
        <f t="shared" si="2"/>
        <v>430000</v>
      </c>
      <c r="S13" s="5"/>
      <c r="T13" s="5"/>
    </row>
    <row r="14" spans="1:20" ht="29.25" customHeight="1">
      <c r="A14" s="8">
        <v>10</v>
      </c>
      <c r="B14" s="2" t="s">
        <v>85</v>
      </c>
      <c r="C14" s="26" t="s">
        <v>60</v>
      </c>
      <c r="D14" s="27" t="s">
        <v>33</v>
      </c>
      <c r="E14" s="27" t="str">
        <f t="shared" si="0"/>
        <v>Trương Thị Ngọc</v>
      </c>
      <c r="F14" s="2" t="s">
        <v>86</v>
      </c>
      <c r="G14" s="13">
        <v>2300000</v>
      </c>
      <c r="H14" s="14">
        <v>3740000</v>
      </c>
      <c r="I14" s="13">
        <f t="shared" si="1"/>
        <v>6040000</v>
      </c>
      <c r="J14" s="13"/>
      <c r="K14" s="13"/>
      <c r="L14" s="13">
        <v>2000000</v>
      </c>
      <c r="M14" s="13"/>
      <c r="N14" s="13"/>
      <c r="O14" s="13"/>
      <c r="P14" s="13"/>
      <c r="Q14" s="13"/>
      <c r="R14" s="13">
        <f t="shared" si="2"/>
        <v>4040000</v>
      </c>
      <c r="S14" s="5"/>
      <c r="T14" s="5"/>
    </row>
    <row r="15" spans="1:20" ht="29.25" customHeight="1">
      <c r="A15" s="8">
        <v>11</v>
      </c>
      <c r="B15" s="2" t="s">
        <v>89</v>
      </c>
      <c r="C15" s="26" t="s">
        <v>90</v>
      </c>
      <c r="D15" s="27" t="s">
        <v>91</v>
      </c>
      <c r="E15" s="27" t="str">
        <f>C15&amp;" "&amp;D15</f>
        <v>Cung Văn Thanh</v>
      </c>
      <c r="F15" s="2" t="s">
        <v>92</v>
      </c>
      <c r="G15" s="13">
        <v>2300000</v>
      </c>
      <c r="H15" s="14">
        <v>0</v>
      </c>
      <c r="I15" s="13">
        <f>G15+H15</f>
        <v>2300000</v>
      </c>
      <c r="J15" s="13"/>
      <c r="K15" s="13"/>
      <c r="L15" s="13">
        <v>2085000</v>
      </c>
      <c r="M15" s="13"/>
      <c r="N15" s="13"/>
      <c r="O15" s="13"/>
      <c r="P15" s="13"/>
      <c r="Q15" s="13"/>
      <c r="R15" s="13">
        <f t="shared" si="2"/>
        <v>215000</v>
      </c>
      <c r="S15" s="6" t="s">
        <v>177</v>
      </c>
      <c r="T15" s="5"/>
    </row>
    <row r="16" spans="1:20" ht="29.25" customHeight="1">
      <c r="A16" s="8">
        <v>12</v>
      </c>
      <c r="B16" s="2" t="s">
        <v>96</v>
      </c>
      <c r="C16" s="26" t="s">
        <v>22</v>
      </c>
      <c r="D16" s="27" t="s">
        <v>95</v>
      </c>
      <c r="E16" s="27" t="str">
        <f>C16&amp;" "&amp;D16</f>
        <v>Nguyễn Thị Trang</v>
      </c>
      <c r="F16" s="2" t="s">
        <v>97</v>
      </c>
      <c r="G16" s="13">
        <v>2300000</v>
      </c>
      <c r="H16" s="14">
        <v>1870000</v>
      </c>
      <c r="I16" s="13">
        <f>G16+H16</f>
        <v>4170000</v>
      </c>
      <c r="J16" s="13"/>
      <c r="K16" s="13"/>
      <c r="L16" s="13"/>
      <c r="M16" s="13"/>
      <c r="N16" s="13"/>
      <c r="O16" s="13"/>
      <c r="P16" s="13"/>
      <c r="Q16" s="13"/>
      <c r="R16" s="13">
        <f t="shared" si="2"/>
        <v>4170000</v>
      </c>
      <c r="S16" s="5"/>
      <c r="T16" s="5"/>
    </row>
    <row r="17" spans="1:20" ht="29.25" customHeight="1">
      <c r="A17" s="3"/>
      <c r="B17" s="3"/>
      <c r="C17" s="232" t="s">
        <v>190</v>
      </c>
      <c r="D17" s="233"/>
      <c r="E17" s="182" t="s">
        <v>190</v>
      </c>
      <c r="F17" s="3"/>
      <c r="G17" s="13"/>
      <c r="H17" s="19">
        <f aca="true" t="shared" si="3" ref="H17:N17">SUM(H5:H16)</f>
        <v>13090000</v>
      </c>
      <c r="I17" s="19">
        <f t="shared" si="3"/>
        <v>40690000</v>
      </c>
      <c r="J17" s="19">
        <f t="shared" si="3"/>
        <v>0</v>
      </c>
      <c r="K17" s="19">
        <f t="shared" si="3"/>
        <v>0</v>
      </c>
      <c r="L17" s="19">
        <f t="shared" si="3"/>
        <v>13576000</v>
      </c>
      <c r="M17" s="19">
        <f t="shared" si="3"/>
        <v>0</v>
      </c>
      <c r="N17" s="19">
        <f t="shared" si="3"/>
        <v>0</v>
      </c>
      <c r="O17" s="21"/>
      <c r="P17" s="177"/>
      <c r="Q17" s="176"/>
      <c r="R17" s="183">
        <f>SUM(R5:R16)</f>
        <v>27114000</v>
      </c>
      <c r="S17" s="18"/>
      <c r="T17" s="18"/>
    </row>
    <row r="18" ht="21.75" customHeight="1">
      <c r="A18" s="7"/>
    </row>
    <row r="19" spans="1:20" ht="21.75" customHeight="1">
      <c r="A19" s="7"/>
      <c r="G19" s="23"/>
      <c r="H19" s="23"/>
      <c r="I19" s="230" t="s">
        <v>186</v>
      </c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</row>
    <row r="20" spans="1:20" ht="21.75" customHeight="1">
      <c r="A20" s="7"/>
      <c r="B20" s="9" t="s">
        <v>185</v>
      </c>
      <c r="C20" s="11" t="s">
        <v>185</v>
      </c>
      <c r="G20" s="9"/>
      <c r="H20" s="9"/>
      <c r="I20" s="224" t="s">
        <v>184</v>
      </c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</row>
    <row r="21" ht="31.5" customHeight="1"/>
  </sheetData>
  <sheetProtection/>
  <mergeCells count="6">
    <mergeCell ref="I19:T19"/>
    <mergeCell ref="I20:T20"/>
    <mergeCell ref="A1:T1"/>
    <mergeCell ref="C4:D4"/>
    <mergeCell ref="C17:D17"/>
    <mergeCell ref="A2:T2"/>
  </mergeCells>
  <printOptions horizontalCentered="1"/>
  <pageMargins left="0.2" right="0.21" top="0.34" bottom="0.31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3">
      <selection activeCell="E10" sqref="E10"/>
    </sheetView>
  </sheetViews>
  <sheetFormatPr defaultColWidth="8.796875" defaultRowHeight="15"/>
  <cols>
    <col min="1" max="1" width="7" style="1" customWidth="1"/>
    <col min="2" max="2" width="18.59765625" style="1" customWidth="1"/>
    <col min="3" max="3" width="12.69921875" style="1" hidden="1" customWidth="1"/>
    <col min="4" max="4" width="12.5" style="1" hidden="1" customWidth="1"/>
    <col min="5" max="5" width="20.8984375" style="1" customWidth="1"/>
    <col min="6" max="6" width="9.8984375" style="1" customWidth="1"/>
    <col min="7" max="7" width="0.1015625" style="12" hidden="1" customWidth="1"/>
    <col min="8" max="8" width="11.5" style="12" hidden="1" customWidth="1"/>
    <col min="9" max="15" width="12.19921875" style="12" hidden="1" customWidth="1"/>
    <col min="16" max="16" width="12.19921875" style="12" customWidth="1"/>
    <col min="17" max="17" width="14.19921875" style="4" customWidth="1"/>
    <col min="18" max="18" width="9.8984375" style="4" customWidth="1"/>
  </cols>
  <sheetData>
    <row r="1" spans="1:18" s="1" customFormat="1" ht="20.25" customHeight="1">
      <c r="A1" s="224" t="s">
        <v>192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2" spans="1:19" s="1" customFormat="1" ht="20.25" customHeight="1">
      <c r="A2" s="231" t="s">
        <v>583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188"/>
    </row>
    <row r="3" spans="7:18" s="1" customFormat="1" ht="18.75" customHeight="1">
      <c r="G3" s="12"/>
      <c r="H3" s="12"/>
      <c r="I3" s="12"/>
      <c r="J3" s="12"/>
      <c r="K3" s="12"/>
      <c r="L3" s="12"/>
      <c r="M3" s="12"/>
      <c r="N3" s="12"/>
      <c r="O3" s="12"/>
      <c r="P3" s="12"/>
      <c r="Q3" s="4"/>
      <c r="R3" s="4"/>
    </row>
    <row r="4" spans="1:18" s="1" customFormat="1" ht="25.5" customHeight="1">
      <c r="A4" s="28" t="s">
        <v>0</v>
      </c>
      <c r="B4" s="28" t="s">
        <v>1</v>
      </c>
      <c r="C4" s="234" t="s">
        <v>2</v>
      </c>
      <c r="D4" s="235"/>
      <c r="E4" s="31" t="s">
        <v>194</v>
      </c>
      <c r="F4" s="28" t="s">
        <v>3</v>
      </c>
      <c r="G4" s="99" t="s">
        <v>578</v>
      </c>
      <c r="H4" s="15" t="s">
        <v>187</v>
      </c>
      <c r="I4" s="15" t="s">
        <v>188</v>
      </c>
      <c r="J4" s="99" t="s">
        <v>479</v>
      </c>
      <c r="K4" s="99" t="s">
        <v>482</v>
      </c>
      <c r="L4" s="99" t="s">
        <v>485</v>
      </c>
      <c r="M4" s="99" t="s">
        <v>566</v>
      </c>
      <c r="N4" s="99" t="s">
        <v>579</v>
      </c>
      <c r="O4" s="99" t="s">
        <v>580</v>
      </c>
      <c r="P4" s="99" t="s">
        <v>499</v>
      </c>
      <c r="Q4" s="25" t="s">
        <v>160</v>
      </c>
      <c r="R4" s="29" t="s">
        <v>161</v>
      </c>
    </row>
    <row r="5" spans="1:18" ht="28.5" customHeight="1">
      <c r="A5" s="8">
        <v>1</v>
      </c>
      <c r="B5" s="2" t="s">
        <v>102</v>
      </c>
      <c r="C5" s="26" t="s">
        <v>6</v>
      </c>
      <c r="D5" s="27" t="s">
        <v>103</v>
      </c>
      <c r="E5" s="33" t="str">
        <f aca="true" t="shared" si="0" ref="E5:E12">C5&amp;" "&amp;D5</f>
        <v>Nguyễn Thị  Diệp</v>
      </c>
      <c r="F5" s="2" t="s">
        <v>104</v>
      </c>
      <c r="G5" s="16">
        <v>2300000</v>
      </c>
      <c r="H5" s="14"/>
      <c r="I5" s="16">
        <f aca="true" t="shared" si="1" ref="I5:I12">G5+H5</f>
        <v>2300000</v>
      </c>
      <c r="J5" s="16"/>
      <c r="K5" s="16"/>
      <c r="L5" s="16">
        <v>2100000</v>
      </c>
      <c r="M5" s="16"/>
      <c r="N5" s="16"/>
      <c r="O5" s="16"/>
      <c r="P5" s="16">
        <f aca="true" t="shared" si="2" ref="P5:P12">I5-J5-K5-L5-M5-N5-O5</f>
        <v>200000</v>
      </c>
      <c r="Q5" s="104"/>
      <c r="R5" s="6" t="s">
        <v>167</v>
      </c>
    </row>
    <row r="6" spans="1:18" ht="28.5" customHeight="1">
      <c r="A6" s="8">
        <v>2</v>
      </c>
      <c r="B6" s="2" t="s">
        <v>106</v>
      </c>
      <c r="C6" s="26" t="s">
        <v>107</v>
      </c>
      <c r="D6" s="27" t="s">
        <v>25</v>
      </c>
      <c r="E6" s="33" t="str">
        <f t="shared" si="0"/>
        <v>Đinh Thị  Hoa</v>
      </c>
      <c r="F6" s="2" t="s">
        <v>108</v>
      </c>
      <c r="G6" s="16">
        <v>2300000</v>
      </c>
      <c r="H6" s="14">
        <v>748000</v>
      </c>
      <c r="I6" s="16">
        <f t="shared" si="1"/>
        <v>3048000</v>
      </c>
      <c r="J6" s="16"/>
      <c r="K6" s="16"/>
      <c r="L6" s="16"/>
      <c r="M6" s="16"/>
      <c r="N6" s="16"/>
      <c r="O6" s="16"/>
      <c r="P6" s="16">
        <f t="shared" si="2"/>
        <v>3048000</v>
      </c>
      <c r="Q6" s="105" t="s">
        <v>164</v>
      </c>
      <c r="R6" s="5"/>
    </row>
    <row r="7" spans="1:18" ht="28.5" customHeight="1">
      <c r="A7" s="8">
        <v>3</v>
      </c>
      <c r="B7" s="2" t="s">
        <v>109</v>
      </c>
      <c r="C7" s="26" t="s">
        <v>6</v>
      </c>
      <c r="D7" s="27" t="s">
        <v>31</v>
      </c>
      <c r="E7" s="33" t="str">
        <f t="shared" si="0"/>
        <v>Nguyễn Thị  Hường</v>
      </c>
      <c r="F7" s="2" t="s">
        <v>110</v>
      </c>
      <c r="G7" s="16">
        <v>2300000</v>
      </c>
      <c r="H7" s="14">
        <v>1870000</v>
      </c>
      <c r="I7" s="16">
        <f t="shared" si="1"/>
        <v>4170000</v>
      </c>
      <c r="J7" s="16"/>
      <c r="K7" s="16"/>
      <c r="L7" s="16"/>
      <c r="M7" s="16"/>
      <c r="N7" s="16"/>
      <c r="O7" s="16"/>
      <c r="P7" s="16">
        <f t="shared" si="2"/>
        <v>4170000</v>
      </c>
      <c r="Q7" s="104"/>
      <c r="R7" s="5"/>
    </row>
    <row r="8" spans="1:18" ht="28.5" customHeight="1">
      <c r="A8" s="8">
        <v>4</v>
      </c>
      <c r="B8" s="2" t="s">
        <v>111</v>
      </c>
      <c r="C8" s="26" t="s">
        <v>5</v>
      </c>
      <c r="D8" s="27" t="s">
        <v>112</v>
      </c>
      <c r="E8" s="33" t="str">
        <f t="shared" si="0"/>
        <v>Nông Thị Lệ</v>
      </c>
      <c r="F8" s="2" t="s">
        <v>113</v>
      </c>
      <c r="G8" s="16">
        <v>2300000</v>
      </c>
      <c r="H8" s="14"/>
      <c r="I8" s="16">
        <f t="shared" si="1"/>
        <v>2300000</v>
      </c>
      <c r="J8" s="16"/>
      <c r="K8" s="16">
        <v>2000000</v>
      </c>
      <c r="L8" s="16"/>
      <c r="M8" s="16"/>
      <c r="N8" s="16"/>
      <c r="O8" s="16"/>
      <c r="P8" s="16">
        <f t="shared" si="2"/>
        <v>300000</v>
      </c>
      <c r="Q8" s="105" t="s">
        <v>162</v>
      </c>
      <c r="R8" s="5"/>
    </row>
    <row r="9" spans="1:18" ht="28.5" customHeight="1">
      <c r="A9" s="8">
        <v>5</v>
      </c>
      <c r="B9" s="2" t="s">
        <v>114</v>
      </c>
      <c r="C9" s="26" t="s">
        <v>27</v>
      </c>
      <c r="D9" s="27" t="s">
        <v>115</v>
      </c>
      <c r="E9" s="33" t="str">
        <f t="shared" si="0"/>
        <v>Lê Thị Loan</v>
      </c>
      <c r="F9" s="2" t="s">
        <v>116</v>
      </c>
      <c r="G9" s="16">
        <v>2300000</v>
      </c>
      <c r="H9" s="14"/>
      <c r="I9" s="16">
        <f t="shared" si="1"/>
        <v>2300000</v>
      </c>
      <c r="J9" s="16"/>
      <c r="K9" s="16">
        <v>2000000</v>
      </c>
      <c r="L9" s="16"/>
      <c r="M9" s="16"/>
      <c r="N9" s="16"/>
      <c r="O9" s="16"/>
      <c r="P9" s="16">
        <f t="shared" si="2"/>
        <v>300000</v>
      </c>
      <c r="Q9" s="105" t="s">
        <v>165</v>
      </c>
      <c r="R9" s="5"/>
    </row>
    <row r="10" spans="1:18" ht="28.5" customHeight="1">
      <c r="A10" s="8">
        <v>6</v>
      </c>
      <c r="B10" s="2" t="s">
        <v>117</v>
      </c>
      <c r="C10" s="26" t="s">
        <v>101</v>
      </c>
      <c r="D10" s="27" t="s">
        <v>80</v>
      </c>
      <c r="E10" s="33" t="str">
        <f t="shared" si="0"/>
        <v>Ma Thị Lý</v>
      </c>
      <c r="F10" s="2" t="s">
        <v>118</v>
      </c>
      <c r="G10" s="16">
        <v>2300000</v>
      </c>
      <c r="H10" s="14">
        <v>1870000</v>
      </c>
      <c r="I10" s="16">
        <f t="shared" si="1"/>
        <v>4170000</v>
      </c>
      <c r="J10" s="16"/>
      <c r="K10" s="16"/>
      <c r="L10" s="16"/>
      <c r="M10" s="16"/>
      <c r="N10" s="16"/>
      <c r="O10" s="16"/>
      <c r="P10" s="16">
        <f t="shared" si="2"/>
        <v>4170000</v>
      </c>
      <c r="Q10" s="104"/>
      <c r="R10" s="5"/>
    </row>
    <row r="11" spans="1:18" ht="28.5" customHeight="1">
      <c r="A11" s="8">
        <v>7</v>
      </c>
      <c r="B11" s="2" t="s">
        <v>119</v>
      </c>
      <c r="C11" s="26" t="s">
        <v>50</v>
      </c>
      <c r="D11" s="27" t="s">
        <v>34</v>
      </c>
      <c r="E11" s="33" t="str">
        <f t="shared" si="0"/>
        <v>Ngô Thị Phương</v>
      </c>
      <c r="F11" s="2" t="s">
        <v>120</v>
      </c>
      <c r="G11" s="16">
        <v>2300000</v>
      </c>
      <c r="H11" s="14"/>
      <c r="I11" s="16">
        <f t="shared" si="1"/>
        <v>2300000</v>
      </c>
      <c r="J11" s="16"/>
      <c r="K11" s="16"/>
      <c r="L11" s="16"/>
      <c r="M11" s="16"/>
      <c r="N11" s="16"/>
      <c r="O11" s="16"/>
      <c r="P11" s="16">
        <f t="shared" si="2"/>
        <v>2300000</v>
      </c>
      <c r="Q11" s="104"/>
      <c r="R11" s="6" t="s">
        <v>166</v>
      </c>
    </row>
    <row r="12" spans="1:18" ht="28.5" customHeight="1">
      <c r="A12" s="8">
        <v>8</v>
      </c>
      <c r="B12" s="2" t="s">
        <v>121</v>
      </c>
      <c r="C12" s="26" t="s">
        <v>122</v>
      </c>
      <c r="D12" s="27" t="s">
        <v>123</v>
      </c>
      <c r="E12" s="33" t="str">
        <f t="shared" si="0"/>
        <v>Trần Thị Thanh Tâm</v>
      </c>
      <c r="F12" s="2" t="s">
        <v>124</v>
      </c>
      <c r="G12" s="16">
        <v>2300000</v>
      </c>
      <c r="H12" s="14"/>
      <c r="I12" s="16">
        <f t="shared" si="1"/>
        <v>2300000</v>
      </c>
      <c r="J12" s="16"/>
      <c r="K12" s="16">
        <v>2000000</v>
      </c>
      <c r="L12" s="16"/>
      <c r="M12" s="16"/>
      <c r="N12" s="16"/>
      <c r="O12" s="16"/>
      <c r="P12" s="16">
        <f t="shared" si="2"/>
        <v>300000</v>
      </c>
      <c r="Q12" s="104"/>
      <c r="R12" s="6" t="s">
        <v>163</v>
      </c>
    </row>
    <row r="13" spans="1:18" ht="28.5" customHeight="1">
      <c r="A13" s="3"/>
      <c r="B13" s="3"/>
      <c r="C13" s="232" t="s">
        <v>190</v>
      </c>
      <c r="D13" s="233"/>
      <c r="E13" s="182" t="s">
        <v>190</v>
      </c>
      <c r="F13" s="3"/>
      <c r="G13" s="16"/>
      <c r="H13" s="19">
        <f>SUM(H5:H12)</f>
        <v>4488000</v>
      </c>
      <c r="I13" s="19">
        <f>SUM(I5:I12)</f>
        <v>22888000</v>
      </c>
      <c r="J13" s="19">
        <f>SUM(J5:J12)</f>
        <v>0</v>
      </c>
      <c r="K13" s="19">
        <f>SUM(K5:K12)</f>
        <v>6000000</v>
      </c>
      <c r="L13" s="19">
        <f>SUM(L5:L12)</f>
        <v>2100000</v>
      </c>
      <c r="M13" s="19"/>
      <c r="N13" s="19"/>
      <c r="O13" s="19"/>
      <c r="P13" s="184">
        <f>SUM(P5:P12)</f>
        <v>14788000</v>
      </c>
      <c r="Q13" s="18"/>
      <c r="R13" s="18"/>
    </row>
    <row r="14" ht="15">
      <c r="A14" s="7"/>
    </row>
    <row r="15" spans="1:18" ht="15">
      <c r="A15" s="7"/>
      <c r="G15" s="23"/>
      <c r="H15" s="23"/>
      <c r="I15" s="230" t="s">
        <v>186</v>
      </c>
      <c r="J15" s="230"/>
      <c r="K15" s="230"/>
      <c r="L15" s="230"/>
      <c r="M15" s="230"/>
      <c r="N15" s="230"/>
      <c r="O15" s="230"/>
      <c r="P15" s="230"/>
      <c r="Q15" s="230"/>
      <c r="R15" s="230"/>
    </row>
    <row r="16" spans="1:18" ht="15">
      <c r="A16" s="7"/>
      <c r="B16" s="9" t="s">
        <v>185</v>
      </c>
      <c r="C16" s="11" t="s">
        <v>185</v>
      </c>
      <c r="G16" s="9"/>
      <c r="H16" s="9"/>
      <c r="I16" s="224" t="s">
        <v>184</v>
      </c>
      <c r="J16" s="224"/>
      <c r="K16" s="224"/>
      <c r="L16" s="224"/>
      <c r="M16" s="224"/>
      <c r="N16" s="224"/>
      <c r="O16" s="224"/>
      <c r="P16" s="224"/>
      <c r="Q16" s="224"/>
      <c r="R16" s="224"/>
    </row>
  </sheetData>
  <sheetProtection/>
  <mergeCells count="6">
    <mergeCell ref="I15:R15"/>
    <mergeCell ref="I16:R16"/>
    <mergeCell ref="A1:R1"/>
    <mergeCell ref="C4:D4"/>
    <mergeCell ref="C13:D13"/>
    <mergeCell ref="A2:R2"/>
  </mergeCells>
  <printOptions/>
  <pageMargins left="0.2" right="0.2" top="0.32" bottom="0.3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A4">
      <selection activeCell="F27" sqref="F27"/>
    </sheetView>
  </sheetViews>
  <sheetFormatPr defaultColWidth="8.796875" defaultRowHeight="15"/>
  <cols>
    <col min="1" max="1" width="5.09765625" style="7" customWidth="1"/>
    <col min="2" max="2" width="16.8984375" style="1" customWidth="1"/>
    <col min="3" max="3" width="13.3984375" style="1" hidden="1" customWidth="1"/>
    <col min="4" max="4" width="11.09765625" style="1" hidden="1" customWidth="1"/>
    <col min="5" max="5" width="18.5" style="1" customWidth="1"/>
    <col min="6" max="6" width="10.5" style="1" customWidth="1"/>
    <col min="7" max="7" width="10.5" style="12" hidden="1" customWidth="1"/>
    <col min="8" max="8" width="10.09765625" style="12" hidden="1" customWidth="1"/>
    <col min="9" max="9" width="10.19921875" style="12" hidden="1" customWidth="1"/>
    <col min="10" max="10" width="9.8984375" style="12" hidden="1" customWidth="1"/>
    <col min="11" max="11" width="9.3984375" style="12" hidden="1" customWidth="1"/>
    <col min="12" max="12" width="9.8984375" style="12" hidden="1" customWidth="1"/>
    <col min="13" max="13" width="9.59765625" style="12" hidden="1" customWidth="1"/>
    <col min="14" max="14" width="10.19921875" style="12" hidden="1" customWidth="1"/>
    <col min="15" max="15" width="9.3984375" style="12" hidden="1" customWidth="1"/>
    <col min="16" max="16" width="9.8984375" style="12" hidden="1" customWidth="1"/>
    <col min="17" max="20" width="10.09765625" style="12" hidden="1" customWidth="1"/>
    <col min="21" max="21" width="11.8984375" style="12" customWidth="1"/>
    <col min="22" max="22" width="13.8984375" style="4" customWidth="1"/>
    <col min="23" max="23" width="13.5" style="4" customWidth="1"/>
  </cols>
  <sheetData>
    <row r="1" spans="1:23" s="1" customFormat="1" ht="20.25" customHeight="1">
      <c r="A1" s="224" t="s">
        <v>193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</row>
    <row r="2" spans="1:23" s="1" customFormat="1" ht="21.75" customHeight="1">
      <c r="A2" s="231" t="s">
        <v>583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</row>
    <row r="3" spans="1:23" s="1" customFormat="1" ht="18.75" customHeight="1">
      <c r="A3" s="7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4"/>
      <c r="W3" s="4"/>
    </row>
    <row r="4" spans="1:23" s="1" customFormat="1" ht="27" customHeight="1">
      <c r="A4" s="24" t="s">
        <v>0</v>
      </c>
      <c r="B4" s="24" t="s">
        <v>1</v>
      </c>
      <c r="C4" s="30" t="s">
        <v>2</v>
      </c>
      <c r="D4" s="30" t="s">
        <v>3</v>
      </c>
      <c r="E4" s="34" t="s">
        <v>194</v>
      </c>
      <c r="F4" s="171" t="s">
        <v>3</v>
      </c>
      <c r="G4" s="99" t="s">
        <v>578</v>
      </c>
      <c r="H4" s="15" t="s">
        <v>187</v>
      </c>
      <c r="I4" s="15" t="s">
        <v>188</v>
      </c>
      <c r="J4" s="99" t="s">
        <v>479</v>
      </c>
      <c r="K4" s="99" t="s">
        <v>481</v>
      </c>
      <c r="L4" s="99" t="s">
        <v>482</v>
      </c>
      <c r="M4" s="99" t="s">
        <v>512</v>
      </c>
      <c r="N4" s="99" t="s">
        <v>509</v>
      </c>
      <c r="O4" s="99" t="s">
        <v>529</v>
      </c>
      <c r="P4" s="99" t="s">
        <v>530</v>
      </c>
      <c r="Q4" s="99" t="s">
        <v>554</v>
      </c>
      <c r="R4" s="99" t="s">
        <v>563</v>
      </c>
      <c r="S4" s="99" t="s">
        <v>579</v>
      </c>
      <c r="T4" s="99" t="s">
        <v>580</v>
      </c>
      <c r="U4" s="99" t="s">
        <v>499</v>
      </c>
      <c r="V4" s="25" t="s">
        <v>160</v>
      </c>
      <c r="W4" s="25" t="s">
        <v>161</v>
      </c>
    </row>
    <row r="5" spans="1:23" ht="29.25" customHeight="1">
      <c r="A5" s="8">
        <v>1</v>
      </c>
      <c r="B5" s="2" t="s">
        <v>127</v>
      </c>
      <c r="C5" s="26" t="s">
        <v>128</v>
      </c>
      <c r="D5" s="27" t="s">
        <v>12</v>
      </c>
      <c r="E5" s="10" t="str">
        <f>C5&amp;" "&amp;D5</f>
        <v>Nguyễn Mạnh Cường</v>
      </c>
      <c r="F5" s="2" t="s">
        <v>129</v>
      </c>
      <c r="G5" s="13">
        <v>2680000</v>
      </c>
      <c r="H5" s="14">
        <v>2210000</v>
      </c>
      <c r="I5" s="13">
        <f>G5+H5</f>
        <v>4890000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>
        <f aca="true" t="shared" si="0" ref="U5:U12">I5-J5-K5-L5-M5-N5-O5-P5-Q5-R5-S5-T5</f>
        <v>4890000</v>
      </c>
      <c r="V5" s="6" t="s">
        <v>168</v>
      </c>
      <c r="W5" s="5"/>
    </row>
    <row r="6" spans="1:23" ht="29.25" customHeight="1">
      <c r="A6" s="8">
        <v>2</v>
      </c>
      <c r="B6" s="2" t="s">
        <v>133</v>
      </c>
      <c r="C6" s="26" t="s">
        <v>134</v>
      </c>
      <c r="D6" s="27" t="s">
        <v>65</v>
      </c>
      <c r="E6" s="10" t="str">
        <f>C6&amp;" "&amp;D6</f>
        <v>Đàm Khắc Giang</v>
      </c>
      <c r="F6" s="2" t="s">
        <v>135</v>
      </c>
      <c r="G6" s="13">
        <v>2680000</v>
      </c>
      <c r="H6" s="14">
        <v>710000</v>
      </c>
      <c r="I6" s="13">
        <f>G6+H6</f>
        <v>3390000</v>
      </c>
      <c r="J6" s="13"/>
      <c r="K6" s="13"/>
      <c r="L6" s="13"/>
      <c r="M6" s="13"/>
      <c r="N6" s="13"/>
      <c r="O6" s="13"/>
      <c r="P6" s="13"/>
      <c r="Q6" s="13"/>
      <c r="R6" s="13">
        <v>700000</v>
      </c>
      <c r="S6" s="13">
        <v>1500000</v>
      </c>
      <c r="T6" s="13"/>
      <c r="U6" s="13">
        <f t="shared" si="0"/>
        <v>1190000</v>
      </c>
      <c r="V6" s="6" t="s">
        <v>172</v>
      </c>
      <c r="W6" s="6" t="s">
        <v>173</v>
      </c>
    </row>
    <row r="7" spans="1:23" ht="29.25" customHeight="1">
      <c r="A7" s="8">
        <v>3</v>
      </c>
      <c r="B7" s="2" t="s">
        <v>137</v>
      </c>
      <c r="C7" s="26" t="s">
        <v>138</v>
      </c>
      <c r="D7" s="27" t="s">
        <v>70</v>
      </c>
      <c r="E7" s="10" t="str">
        <f>C7&amp;" "&amp;D7</f>
        <v>Chu Thịnh Hiếu</v>
      </c>
      <c r="F7" s="2" t="s">
        <v>139</v>
      </c>
      <c r="G7" s="13">
        <v>2680000</v>
      </c>
      <c r="H7" s="14">
        <v>2210000</v>
      </c>
      <c r="I7" s="13">
        <f>G7+H7</f>
        <v>4890000</v>
      </c>
      <c r="J7" s="13"/>
      <c r="K7" s="13">
        <v>4675000</v>
      </c>
      <c r="L7" s="13"/>
      <c r="M7" s="13"/>
      <c r="N7" s="13"/>
      <c r="O7" s="13"/>
      <c r="P7" s="13"/>
      <c r="Q7" s="13"/>
      <c r="R7" s="13"/>
      <c r="S7" s="13"/>
      <c r="T7" s="13"/>
      <c r="U7" s="13">
        <f t="shared" si="0"/>
        <v>215000</v>
      </c>
      <c r="V7" s="6" t="s">
        <v>171</v>
      </c>
      <c r="W7" s="5"/>
    </row>
    <row r="8" spans="1:23" ht="29.25" customHeight="1">
      <c r="A8" s="8">
        <v>4</v>
      </c>
      <c r="B8" s="2" t="s">
        <v>142</v>
      </c>
      <c r="C8" s="26" t="s">
        <v>130</v>
      </c>
      <c r="D8" s="27" t="s">
        <v>73</v>
      </c>
      <c r="E8" s="10" t="str">
        <f>C8&amp;" "&amp;D8</f>
        <v>Hoàng Văn  Hưng</v>
      </c>
      <c r="F8" s="2" t="s">
        <v>143</v>
      </c>
      <c r="G8" s="13">
        <v>2680000</v>
      </c>
      <c r="H8" s="14">
        <v>1768000</v>
      </c>
      <c r="I8" s="13">
        <f>G8+H8</f>
        <v>4448000</v>
      </c>
      <c r="J8" s="13"/>
      <c r="K8" s="13"/>
      <c r="L8" s="13"/>
      <c r="M8" s="13"/>
      <c r="N8" s="13">
        <v>1768000</v>
      </c>
      <c r="O8" s="13"/>
      <c r="P8" s="13">
        <v>2465000</v>
      </c>
      <c r="Q8" s="13"/>
      <c r="R8" s="13"/>
      <c r="S8" s="13"/>
      <c r="T8" s="13"/>
      <c r="U8" s="13">
        <f t="shared" si="0"/>
        <v>215000</v>
      </c>
      <c r="V8" s="6" t="s">
        <v>174</v>
      </c>
      <c r="W8" s="5"/>
    </row>
    <row r="9" spans="1:23" ht="29.25" customHeight="1">
      <c r="A9" s="8">
        <v>5</v>
      </c>
      <c r="B9" s="2" t="s">
        <v>144</v>
      </c>
      <c r="C9" s="26" t="s">
        <v>145</v>
      </c>
      <c r="D9" s="27" t="s">
        <v>146</v>
      </c>
      <c r="E9" s="10" t="str">
        <f>C9&amp;" "&amp;D9</f>
        <v>Nghiên Văn Mạnh</v>
      </c>
      <c r="F9" s="2" t="s">
        <v>147</v>
      </c>
      <c r="G9" s="13">
        <v>2680000</v>
      </c>
      <c r="H9" s="14">
        <v>2210000</v>
      </c>
      <c r="I9" s="13">
        <f>G9+H9</f>
        <v>4890000</v>
      </c>
      <c r="J9" s="13"/>
      <c r="K9" s="13">
        <v>2210000</v>
      </c>
      <c r="L9" s="13"/>
      <c r="M9" s="13"/>
      <c r="N9" s="13"/>
      <c r="O9" s="13"/>
      <c r="P9" s="13">
        <v>1972000</v>
      </c>
      <c r="Q9" s="13"/>
      <c r="R9" s="13"/>
      <c r="S9" s="13"/>
      <c r="T9" s="13"/>
      <c r="U9" s="13">
        <f t="shared" si="0"/>
        <v>708000</v>
      </c>
      <c r="V9" s="5" t="s">
        <v>519</v>
      </c>
      <c r="W9" s="6" t="s">
        <v>169</v>
      </c>
    </row>
    <row r="10" spans="1:23" ht="29.25" customHeight="1">
      <c r="A10" s="8">
        <v>6</v>
      </c>
      <c r="B10" s="2" t="s">
        <v>152</v>
      </c>
      <c r="C10" s="26" t="s">
        <v>153</v>
      </c>
      <c r="D10" s="27" t="s">
        <v>151</v>
      </c>
      <c r="E10" s="10" t="str">
        <f>C10&amp;" "&amp;D10</f>
        <v>Phạm Minh Tiến</v>
      </c>
      <c r="F10" s="2" t="s">
        <v>154</v>
      </c>
      <c r="G10" s="13">
        <v>2680000</v>
      </c>
      <c r="H10" s="14">
        <v>2210000</v>
      </c>
      <c r="I10" s="13">
        <f>G10+H10</f>
        <v>4890000</v>
      </c>
      <c r="J10" s="13"/>
      <c r="K10" s="13">
        <v>4675000</v>
      </c>
      <c r="L10" s="13"/>
      <c r="M10" s="13"/>
      <c r="N10" s="13"/>
      <c r="O10" s="13"/>
      <c r="P10" s="13"/>
      <c r="Q10" s="13"/>
      <c r="R10" s="13"/>
      <c r="S10" s="13"/>
      <c r="T10" s="13"/>
      <c r="U10" s="13">
        <f t="shared" si="0"/>
        <v>215000</v>
      </c>
      <c r="V10" s="5" t="s">
        <v>520</v>
      </c>
      <c r="W10" s="6" t="s">
        <v>175</v>
      </c>
    </row>
    <row r="11" spans="1:23" ht="29.25" customHeight="1">
      <c r="A11" s="8">
        <v>7</v>
      </c>
      <c r="B11" s="2" t="s">
        <v>156</v>
      </c>
      <c r="C11" s="26" t="s">
        <v>59</v>
      </c>
      <c r="D11" s="27" t="s">
        <v>155</v>
      </c>
      <c r="E11" s="10" t="str">
        <f>C11&amp;" "&amp;D11</f>
        <v>Nguyễn Thành Tuấn</v>
      </c>
      <c r="F11" s="2" t="s">
        <v>157</v>
      </c>
      <c r="G11" s="13">
        <v>2680000</v>
      </c>
      <c r="H11" s="14">
        <v>2210000</v>
      </c>
      <c r="I11" s="13">
        <f>G11+H11</f>
        <v>4890000</v>
      </c>
      <c r="J11" s="13"/>
      <c r="K11" s="13"/>
      <c r="L11" s="13"/>
      <c r="M11" s="13"/>
      <c r="N11" s="13"/>
      <c r="O11" s="13"/>
      <c r="P11" s="13">
        <v>2465000</v>
      </c>
      <c r="Q11" s="13"/>
      <c r="R11" s="13"/>
      <c r="S11" s="13"/>
      <c r="T11" s="13"/>
      <c r="U11" s="13">
        <f t="shared" si="0"/>
        <v>2425000</v>
      </c>
      <c r="V11" s="5"/>
      <c r="W11" s="5"/>
    </row>
    <row r="12" spans="1:23" ht="29.25" customHeight="1">
      <c r="A12" s="8">
        <v>8</v>
      </c>
      <c r="B12" s="2" t="s">
        <v>158</v>
      </c>
      <c r="C12" s="26" t="s">
        <v>43</v>
      </c>
      <c r="D12" s="27" t="s">
        <v>159</v>
      </c>
      <c r="E12" s="10" t="str">
        <f>C12&amp;" "&amp;D12</f>
        <v>Nguyễn Văn Tuyên</v>
      </c>
      <c r="F12" s="2" t="s">
        <v>82</v>
      </c>
      <c r="G12" s="13">
        <v>2680000</v>
      </c>
      <c r="H12" s="14">
        <v>2210000</v>
      </c>
      <c r="I12" s="13">
        <f>G12+H12</f>
        <v>4890000</v>
      </c>
      <c r="J12" s="13"/>
      <c r="K12" s="13"/>
      <c r="L12" s="13"/>
      <c r="M12" s="13"/>
      <c r="N12" s="13"/>
      <c r="O12" s="13"/>
      <c r="P12" s="13"/>
      <c r="Q12" s="13"/>
      <c r="R12" s="13"/>
      <c r="S12" s="17"/>
      <c r="T12" s="17"/>
      <c r="U12" s="13">
        <f t="shared" si="0"/>
        <v>4890000</v>
      </c>
      <c r="V12" s="6" t="s">
        <v>170</v>
      </c>
      <c r="W12" s="5"/>
    </row>
    <row r="13" spans="1:23" s="193" customFormat="1" ht="29.25" customHeight="1">
      <c r="A13" s="189"/>
      <c r="B13" s="190"/>
      <c r="C13" s="236" t="s">
        <v>190</v>
      </c>
      <c r="D13" s="237"/>
      <c r="E13" s="172" t="s">
        <v>190</v>
      </c>
      <c r="F13" s="190"/>
      <c r="G13" s="183">
        <v>2680000</v>
      </c>
      <c r="H13" s="131">
        <f aca="true" t="shared" si="1" ref="H13:P13">SUM(H5:H12)</f>
        <v>15738000</v>
      </c>
      <c r="I13" s="131">
        <f t="shared" si="1"/>
        <v>37178000</v>
      </c>
      <c r="J13" s="131">
        <f t="shared" si="1"/>
        <v>0</v>
      </c>
      <c r="K13" s="131">
        <f t="shared" si="1"/>
        <v>11560000</v>
      </c>
      <c r="L13" s="131">
        <f t="shared" si="1"/>
        <v>0</v>
      </c>
      <c r="M13" s="131">
        <f t="shared" si="1"/>
        <v>0</v>
      </c>
      <c r="N13" s="131">
        <f t="shared" si="1"/>
        <v>1768000</v>
      </c>
      <c r="O13" s="131">
        <f t="shared" si="1"/>
        <v>0</v>
      </c>
      <c r="P13" s="131">
        <f t="shared" si="1"/>
        <v>6902000</v>
      </c>
      <c r="Q13" s="131"/>
      <c r="R13" s="133"/>
      <c r="S13" s="131"/>
      <c r="T13" s="131"/>
      <c r="U13" s="191">
        <f>SUM(U5:U12)</f>
        <v>14748000</v>
      </c>
      <c r="V13" s="192"/>
      <c r="W13" s="192"/>
    </row>
    <row r="15" spans="7:23" ht="15">
      <c r="G15" s="23"/>
      <c r="H15" s="23"/>
      <c r="I15" s="230" t="s">
        <v>186</v>
      </c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</row>
    <row r="16" spans="2:23" ht="16.5" customHeight="1">
      <c r="B16" s="9" t="s">
        <v>185</v>
      </c>
      <c r="C16" s="11" t="s">
        <v>185</v>
      </c>
      <c r="G16" s="9"/>
      <c r="H16" s="9"/>
      <c r="I16" s="224" t="s">
        <v>184</v>
      </c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</row>
  </sheetData>
  <sheetProtection/>
  <mergeCells count="5">
    <mergeCell ref="I16:W16"/>
    <mergeCell ref="A1:W1"/>
    <mergeCell ref="C13:D13"/>
    <mergeCell ref="I15:W15"/>
    <mergeCell ref="A2:W2"/>
  </mergeCells>
  <printOptions/>
  <pageMargins left="0.46" right="0.2" top="0.31" bottom="0.32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zoomScalePageLayoutView="0" workbookViewId="0" topLeftCell="A79">
      <selection activeCell="A91" sqref="A91:IV107"/>
    </sheetView>
  </sheetViews>
  <sheetFormatPr defaultColWidth="8.796875" defaultRowHeight="17.25" customHeight="1"/>
  <cols>
    <col min="1" max="1" width="6.19921875" style="127" customWidth="1"/>
    <col min="2" max="2" width="6.69921875" style="195" hidden="1" customWidth="1"/>
    <col min="3" max="3" width="8.8984375" style="127" customWidth="1"/>
    <col min="4" max="5" width="9" style="163" hidden="1" customWidth="1"/>
    <col min="6" max="6" width="22.5" style="163" customWidth="1"/>
    <col min="7" max="7" width="9" style="163" customWidth="1"/>
    <col min="8" max="8" width="13.59765625" style="167" hidden="1" customWidth="1"/>
    <col min="9" max="9" width="13.09765625" style="168" hidden="1" customWidth="1"/>
    <col min="10" max="10" width="12" style="169" hidden="1" customWidth="1"/>
    <col min="11" max="11" width="9" style="127" hidden="1" customWidth="1"/>
    <col min="12" max="24" width="9" style="199" hidden="1" customWidth="1"/>
    <col min="25" max="25" width="10.19921875" style="199" customWidth="1"/>
    <col min="26" max="26" width="15.5" style="135" customWidth="1"/>
    <col min="27" max="27" width="11.5" style="127" customWidth="1"/>
    <col min="28" max="16384" width="9" style="127" customWidth="1"/>
  </cols>
  <sheetData>
    <row r="1" spans="1:27" ht="17.25" customHeight="1">
      <c r="A1" s="238" t="s">
        <v>249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</row>
    <row r="2" spans="1:27" ht="17.25" customHeight="1">
      <c r="A2" s="231" t="s">
        <v>583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</row>
    <row r="3" spans="3:10" ht="17.25" customHeight="1">
      <c r="C3" s="196"/>
      <c r="D3" s="197"/>
      <c r="E3" s="197"/>
      <c r="F3" s="197"/>
      <c r="G3" s="197"/>
      <c r="H3" s="198"/>
      <c r="I3" s="198"/>
      <c r="J3" s="198"/>
    </row>
    <row r="4" spans="1:27" s="174" customFormat="1" ht="17.25" customHeight="1">
      <c r="A4" s="200" t="s">
        <v>250</v>
      </c>
      <c r="B4" s="201" t="s">
        <v>251</v>
      </c>
      <c r="C4" s="143" t="s">
        <v>252</v>
      </c>
      <c r="D4" s="202" t="s">
        <v>253</v>
      </c>
      <c r="E4" s="200" t="s">
        <v>254</v>
      </c>
      <c r="F4" s="203" t="s">
        <v>194</v>
      </c>
      <c r="G4" s="203" t="s">
        <v>255</v>
      </c>
      <c r="H4" s="140" t="s">
        <v>256</v>
      </c>
      <c r="I4" s="140" t="s">
        <v>257</v>
      </c>
      <c r="J4" s="140" t="s">
        <v>258</v>
      </c>
      <c r="K4" s="143" t="s">
        <v>259</v>
      </c>
      <c r="L4" s="141" t="s">
        <v>479</v>
      </c>
      <c r="M4" s="141" t="s">
        <v>482</v>
      </c>
      <c r="N4" s="141" t="s">
        <v>531</v>
      </c>
      <c r="O4" s="141" t="s">
        <v>553</v>
      </c>
      <c r="P4" s="141" t="s">
        <v>559</v>
      </c>
      <c r="Q4" s="141" t="s">
        <v>557</v>
      </c>
      <c r="R4" s="141" t="s">
        <v>560</v>
      </c>
      <c r="S4" s="141" t="s">
        <v>561</v>
      </c>
      <c r="T4" s="141" t="s">
        <v>562</v>
      </c>
      <c r="U4" s="141" t="s">
        <v>574</v>
      </c>
      <c r="V4" s="141" t="s">
        <v>579</v>
      </c>
      <c r="W4" s="141" t="s">
        <v>580</v>
      </c>
      <c r="X4" s="141" t="s">
        <v>581</v>
      </c>
      <c r="Y4" s="141" t="s">
        <v>499</v>
      </c>
      <c r="Z4" s="142" t="s">
        <v>160</v>
      </c>
      <c r="AA4" s="143" t="s">
        <v>161</v>
      </c>
    </row>
    <row r="5" spans="1:27" ht="17.25" customHeight="1">
      <c r="A5" s="204">
        <v>1</v>
      </c>
      <c r="B5" s="205">
        <v>48</v>
      </c>
      <c r="C5" s="46" t="s">
        <v>261</v>
      </c>
      <c r="D5" s="47" t="s">
        <v>262</v>
      </c>
      <c r="E5" s="56" t="s">
        <v>263</v>
      </c>
      <c r="F5" s="49" t="str">
        <f>D5&amp;" "&amp;E5</f>
        <v>Vũ Văn  Bảo</v>
      </c>
      <c r="G5" s="50" t="s">
        <v>264</v>
      </c>
      <c r="H5" s="51">
        <f aca="true" t="shared" si="0" ref="H5:H30">2085000+2300000</f>
        <v>4385000</v>
      </c>
      <c r="I5" s="52">
        <v>2085000</v>
      </c>
      <c r="J5" s="58">
        <f>H5-I5</f>
        <v>2300000</v>
      </c>
      <c r="K5" s="125"/>
      <c r="L5" s="206"/>
      <c r="M5" s="206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>
        <f>J5-L5-M5-N5-O5-P5-Q5-R5-S5-T5-U5-V5-W5-X5</f>
        <v>2300000</v>
      </c>
      <c r="Z5" s="126"/>
      <c r="AA5" s="125"/>
    </row>
    <row r="6" spans="1:27" ht="17.25" customHeight="1">
      <c r="A6" s="204">
        <v>2</v>
      </c>
      <c r="B6" s="205">
        <v>362</v>
      </c>
      <c r="C6" s="54" t="s">
        <v>229</v>
      </c>
      <c r="D6" s="55" t="s">
        <v>6</v>
      </c>
      <c r="E6" s="56" t="s">
        <v>265</v>
      </c>
      <c r="F6" s="49" t="str">
        <f>D6&amp;" "&amp;E6</f>
        <v>Nguyễn Thị  Bình</v>
      </c>
      <c r="G6" s="50" t="s">
        <v>266</v>
      </c>
      <c r="H6" s="51">
        <f t="shared" si="0"/>
        <v>4385000</v>
      </c>
      <c r="I6" s="58">
        <v>1251000</v>
      </c>
      <c r="J6" s="58">
        <f>H6-I6</f>
        <v>3134000</v>
      </c>
      <c r="K6" s="125"/>
      <c r="L6" s="206">
        <v>2919000</v>
      </c>
      <c r="M6" s="206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>
        <f aca="true" t="shared" si="1" ref="Y6:Y58">J6-L6-M6-N6-O6-P6-Q6-R6-S6-T6-U6-V6-W6-X6</f>
        <v>215000</v>
      </c>
      <c r="Z6" s="126" t="s">
        <v>195</v>
      </c>
      <c r="AA6" s="125"/>
    </row>
    <row r="7" spans="1:27" ht="17.25" customHeight="1">
      <c r="A7" s="204">
        <v>3</v>
      </c>
      <c r="B7" s="53">
        <v>380</v>
      </c>
      <c r="C7" s="54" t="s">
        <v>230</v>
      </c>
      <c r="D7" s="55" t="s">
        <v>131</v>
      </c>
      <c r="E7" s="56" t="s">
        <v>12</v>
      </c>
      <c r="F7" s="49" t="str">
        <f>D7&amp;" "&amp;E7</f>
        <v>Nguyễn Văn  Cường</v>
      </c>
      <c r="G7" s="50" t="s">
        <v>267</v>
      </c>
      <c r="H7" s="51">
        <f t="shared" si="0"/>
        <v>4385000</v>
      </c>
      <c r="I7" s="58">
        <v>1251000</v>
      </c>
      <c r="J7" s="58">
        <f>H7-I7</f>
        <v>3134000</v>
      </c>
      <c r="K7" s="125"/>
      <c r="L7" s="206">
        <v>2919000</v>
      </c>
      <c r="M7" s="206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>
        <f t="shared" si="1"/>
        <v>215000</v>
      </c>
      <c r="Z7" s="126" t="s">
        <v>196</v>
      </c>
      <c r="AA7" s="125"/>
    </row>
    <row r="8" spans="1:27" ht="17.25" customHeight="1">
      <c r="A8" s="204">
        <v>4</v>
      </c>
      <c r="B8" s="205">
        <v>247</v>
      </c>
      <c r="C8" s="54" t="s">
        <v>268</v>
      </c>
      <c r="D8" s="55" t="s">
        <v>269</v>
      </c>
      <c r="E8" s="56" t="s">
        <v>270</v>
      </c>
      <c r="F8" s="49" t="str">
        <f aca="true" t="shared" si="2" ref="F8:F13">D8&amp;" "&amp;E8</f>
        <v>Trần Thị  Diệu</v>
      </c>
      <c r="G8" s="50" t="s">
        <v>271</v>
      </c>
      <c r="H8" s="51">
        <f t="shared" si="0"/>
        <v>4385000</v>
      </c>
      <c r="I8" s="58">
        <v>1251000</v>
      </c>
      <c r="J8" s="58">
        <f>H8-I8</f>
        <v>3134000</v>
      </c>
      <c r="K8" s="125"/>
      <c r="L8" s="206"/>
      <c r="M8" s="206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>
        <f t="shared" si="1"/>
        <v>3134000</v>
      </c>
      <c r="Z8" s="126"/>
      <c r="AA8" s="125"/>
    </row>
    <row r="9" spans="1:27" ht="17.25" customHeight="1">
      <c r="A9" s="204">
        <v>5</v>
      </c>
      <c r="B9" s="205">
        <v>117</v>
      </c>
      <c r="C9" s="54" t="s">
        <v>273</v>
      </c>
      <c r="D9" s="55" t="s">
        <v>274</v>
      </c>
      <c r="E9" s="56" t="s">
        <v>132</v>
      </c>
      <c r="F9" s="49" t="str">
        <f t="shared" si="2"/>
        <v>Phan Văn  Đức</v>
      </c>
      <c r="G9" s="50" t="s">
        <v>275</v>
      </c>
      <c r="H9" s="51">
        <f t="shared" si="0"/>
        <v>4385000</v>
      </c>
      <c r="I9" s="58"/>
      <c r="J9" s="58">
        <f>H9-I9</f>
        <v>4385000</v>
      </c>
      <c r="K9" s="125"/>
      <c r="L9" s="206"/>
      <c r="M9" s="206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>
        <f t="shared" si="1"/>
        <v>4385000</v>
      </c>
      <c r="Z9" s="126"/>
      <c r="AA9" s="125"/>
    </row>
    <row r="10" spans="1:27" ht="17.25" customHeight="1">
      <c r="A10" s="204">
        <v>6</v>
      </c>
      <c r="B10" s="205">
        <v>7</v>
      </c>
      <c r="C10" s="54" t="s">
        <v>231</v>
      </c>
      <c r="D10" s="55" t="s">
        <v>277</v>
      </c>
      <c r="E10" s="56" t="s">
        <v>19</v>
      </c>
      <c r="F10" s="49" t="str">
        <f t="shared" si="2"/>
        <v>Nguyễn Thị Thùy  Dung</v>
      </c>
      <c r="G10" s="50" t="s">
        <v>278</v>
      </c>
      <c r="H10" s="51">
        <f t="shared" si="0"/>
        <v>4385000</v>
      </c>
      <c r="I10" s="58"/>
      <c r="J10" s="58">
        <f>H10-I10</f>
        <v>4385000</v>
      </c>
      <c r="K10" s="125"/>
      <c r="L10" s="206">
        <v>4170000</v>
      </c>
      <c r="M10" s="206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>
        <f t="shared" si="1"/>
        <v>215000</v>
      </c>
      <c r="Z10" s="126" t="s">
        <v>197</v>
      </c>
      <c r="AA10" s="125"/>
    </row>
    <row r="11" spans="1:27" ht="17.25" customHeight="1">
      <c r="A11" s="204">
        <v>7</v>
      </c>
      <c r="B11" s="205">
        <v>43</v>
      </c>
      <c r="C11" s="46" t="s">
        <v>232</v>
      </c>
      <c r="D11" s="47" t="s">
        <v>279</v>
      </c>
      <c r="E11" s="48" t="s">
        <v>20</v>
      </c>
      <c r="F11" s="49" t="str">
        <f t="shared" si="2"/>
        <v>Lê Tiến  Dũng</v>
      </c>
      <c r="G11" s="50" t="s">
        <v>280</v>
      </c>
      <c r="H11" s="51">
        <f t="shared" si="0"/>
        <v>4385000</v>
      </c>
      <c r="I11" s="52">
        <v>2085000</v>
      </c>
      <c r="J11" s="58">
        <f>H11-I11</f>
        <v>2300000</v>
      </c>
      <c r="K11" s="125"/>
      <c r="L11" s="206">
        <v>2085000</v>
      </c>
      <c r="M11" s="206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>
        <f t="shared" si="1"/>
        <v>215000</v>
      </c>
      <c r="Z11" s="126" t="s">
        <v>198</v>
      </c>
      <c r="AA11" s="125"/>
    </row>
    <row r="12" spans="1:27" ht="17.25" customHeight="1">
      <c r="A12" s="204">
        <v>8</v>
      </c>
      <c r="B12" s="205">
        <v>260</v>
      </c>
      <c r="C12" s="208" t="s">
        <v>233</v>
      </c>
      <c r="D12" s="209" t="s">
        <v>282</v>
      </c>
      <c r="E12" s="210" t="s">
        <v>283</v>
      </c>
      <c r="F12" s="49" t="str">
        <f t="shared" si="2"/>
        <v>Sầm Thị  Ghến</v>
      </c>
      <c r="G12" s="211" t="s">
        <v>284</v>
      </c>
      <c r="H12" s="51">
        <f t="shared" si="0"/>
        <v>4385000</v>
      </c>
      <c r="I12" s="212"/>
      <c r="J12" s="58">
        <f aca="true" t="shared" si="3" ref="J12:J17">H12-I12</f>
        <v>4385000</v>
      </c>
      <c r="K12" s="125"/>
      <c r="L12" s="206"/>
      <c r="M12" s="206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>
        <f t="shared" si="1"/>
        <v>4385000</v>
      </c>
      <c r="Z12" s="126" t="s">
        <v>547</v>
      </c>
      <c r="AA12" s="125"/>
    </row>
    <row r="13" spans="1:27" ht="17.25" customHeight="1">
      <c r="A13" s="204">
        <v>9</v>
      </c>
      <c r="B13" s="53">
        <v>370</v>
      </c>
      <c r="C13" s="54" t="s">
        <v>234</v>
      </c>
      <c r="D13" s="55" t="s">
        <v>6</v>
      </c>
      <c r="E13" s="56" t="s">
        <v>65</v>
      </c>
      <c r="F13" s="49" t="str">
        <f t="shared" si="2"/>
        <v>Nguyễn Thị  Giang</v>
      </c>
      <c r="G13" s="50" t="s">
        <v>285</v>
      </c>
      <c r="H13" s="51">
        <f t="shared" si="0"/>
        <v>4385000</v>
      </c>
      <c r="I13" s="58">
        <v>1251000</v>
      </c>
      <c r="J13" s="58">
        <f t="shared" si="3"/>
        <v>3134000</v>
      </c>
      <c r="K13" s="125"/>
      <c r="L13" s="206">
        <v>2919000</v>
      </c>
      <c r="M13" s="206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>
        <f t="shared" si="1"/>
        <v>215000</v>
      </c>
      <c r="Z13" s="126" t="s">
        <v>199</v>
      </c>
      <c r="AA13" s="125"/>
    </row>
    <row r="14" spans="1:27" ht="17.25" customHeight="1">
      <c r="A14" s="204">
        <v>10</v>
      </c>
      <c r="B14" s="205">
        <v>79</v>
      </c>
      <c r="C14" s="54" t="s">
        <v>235</v>
      </c>
      <c r="D14" s="55" t="s">
        <v>6</v>
      </c>
      <c r="E14" s="56" t="s">
        <v>23</v>
      </c>
      <c r="F14" s="49" t="str">
        <f>D14&amp;" "&amp;E14</f>
        <v>Nguyễn Thị  Hằng</v>
      </c>
      <c r="G14" s="62" t="s">
        <v>286</v>
      </c>
      <c r="H14" s="51">
        <f t="shared" si="0"/>
        <v>4385000</v>
      </c>
      <c r="I14" s="58">
        <f>1251000</f>
        <v>1251000</v>
      </c>
      <c r="J14" s="58">
        <f t="shared" si="3"/>
        <v>3134000</v>
      </c>
      <c r="K14" s="125"/>
      <c r="L14" s="206"/>
      <c r="M14" s="206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>
        <f t="shared" si="1"/>
        <v>3134000</v>
      </c>
      <c r="Z14" s="126" t="s">
        <v>200</v>
      </c>
      <c r="AA14" s="125"/>
    </row>
    <row r="15" spans="1:27" ht="17.25" customHeight="1">
      <c r="A15" s="204">
        <v>11</v>
      </c>
      <c r="B15" s="53">
        <v>484</v>
      </c>
      <c r="C15" s="54" t="s">
        <v>287</v>
      </c>
      <c r="D15" s="55" t="s">
        <v>288</v>
      </c>
      <c r="E15" s="56" t="s">
        <v>66</v>
      </c>
      <c r="F15" s="49" t="str">
        <f>D15&amp;" "&amp;E15</f>
        <v>Đoàn Thị  Hạnh</v>
      </c>
      <c r="G15" s="50" t="s">
        <v>289</v>
      </c>
      <c r="H15" s="51">
        <f t="shared" si="0"/>
        <v>4385000</v>
      </c>
      <c r="I15" s="58">
        <v>834000</v>
      </c>
      <c r="J15" s="58">
        <f t="shared" si="3"/>
        <v>3551000</v>
      </c>
      <c r="K15" s="125"/>
      <c r="L15" s="206"/>
      <c r="M15" s="206">
        <v>1251000</v>
      </c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>
        <f t="shared" si="1"/>
        <v>2300000</v>
      </c>
      <c r="Z15" s="126" t="s">
        <v>517</v>
      </c>
      <c r="AA15" s="125"/>
    </row>
    <row r="16" spans="1:27" ht="17.25" customHeight="1">
      <c r="A16" s="204">
        <v>12</v>
      </c>
      <c r="B16" s="53">
        <v>482</v>
      </c>
      <c r="C16" s="54" t="s">
        <v>236</v>
      </c>
      <c r="D16" s="55" t="s">
        <v>276</v>
      </c>
      <c r="E16" s="56" t="s">
        <v>24</v>
      </c>
      <c r="F16" s="49" t="str">
        <f>D16&amp;" "&amp;E16</f>
        <v>Vũ Thị  Hiền</v>
      </c>
      <c r="G16" s="50" t="s">
        <v>290</v>
      </c>
      <c r="H16" s="51">
        <f t="shared" si="0"/>
        <v>4385000</v>
      </c>
      <c r="I16" s="58">
        <v>1251000</v>
      </c>
      <c r="J16" s="58">
        <f t="shared" si="3"/>
        <v>3134000</v>
      </c>
      <c r="K16" s="125"/>
      <c r="L16" s="206"/>
      <c r="M16" s="206"/>
      <c r="N16" s="207"/>
      <c r="O16" s="207"/>
      <c r="P16" s="207"/>
      <c r="Q16" s="207"/>
      <c r="R16" s="207"/>
      <c r="S16" s="207">
        <v>834000</v>
      </c>
      <c r="T16" s="207"/>
      <c r="U16" s="207"/>
      <c r="V16" s="207"/>
      <c r="W16" s="207"/>
      <c r="X16" s="207">
        <v>2300000</v>
      </c>
      <c r="Y16" s="207">
        <f t="shared" si="1"/>
        <v>0</v>
      </c>
      <c r="Z16" s="126" t="s">
        <v>201</v>
      </c>
      <c r="AA16" s="125"/>
    </row>
    <row r="17" spans="1:27" ht="17.25" customHeight="1">
      <c r="A17" s="204">
        <v>13</v>
      </c>
      <c r="B17" s="205">
        <v>156</v>
      </c>
      <c r="C17" s="46" t="s">
        <v>294</v>
      </c>
      <c r="D17" s="47" t="s">
        <v>295</v>
      </c>
      <c r="E17" s="48" t="s">
        <v>296</v>
      </c>
      <c r="F17" s="49" t="str">
        <f>D17&amp;" "&amp;E17</f>
        <v>Lê Ngọc  Hoàn</v>
      </c>
      <c r="G17" s="50" t="s">
        <v>297</v>
      </c>
      <c r="H17" s="51">
        <f t="shared" si="0"/>
        <v>4385000</v>
      </c>
      <c r="I17" s="52"/>
      <c r="J17" s="58">
        <f t="shared" si="3"/>
        <v>4385000</v>
      </c>
      <c r="K17" s="125"/>
      <c r="L17" s="206"/>
      <c r="M17" s="206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>
        <f t="shared" si="1"/>
        <v>4385000</v>
      </c>
      <c r="Z17" s="126"/>
      <c r="AA17" s="125"/>
    </row>
    <row r="18" spans="1:27" ht="17.25" customHeight="1">
      <c r="A18" s="204">
        <v>14</v>
      </c>
      <c r="B18" s="53"/>
      <c r="C18" s="46"/>
      <c r="D18" s="47"/>
      <c r="E18" s="48"/>
      <c r="F18" s="49" t="s">
        <v>568</v>
      </c>
      <c r="G18" s="50" t="s">
        <v>298</v>
      </c>
      <c r="H18" s="51">
        <f t="shared" si="0"/>
        <v>4385000</v>
      </c>
      <c r="I18" s="52"/>
      <c r="J18" s="58">
        <f aca="true" t="shared" si="4" ref="J18:J24">H18-I18</f>
        <v>4385000</v>
      </c>
      <c r="K18" s="125"/>
      <c r="L18" s="206"/>
      <c r="M18" s="206"/>
      <c r="N18" s="207"/>
      <c r="O18" s="207"/>
      <c r="P18" s="207"/>
      <c r="Q18" s="207"/>
      <c r="R18" s="207"/>
      <c r="S18" s="207"/>
      <c r="T18" s="207"/>
      <c r="U18" s="207">
        <v>4170000</v>
      </c>
      <c r="V18" s="207"/>
      <c r="W18" s="207"/>
      <c r="X18" s="207"/>
      <c r="Y18" s="207">
        <f t="shared" si="1"/>
        <v>215000</v>
      </c>
      <c r="Z18" s="126"/>
      <c r="AA18" s="125"/>
    </row>
    <row r="19" spans="1:27" ht="17.25" customHeight="1">
      <c r="A19" s="204">
        <v>15</v>
      </c>
      <c r="B19" s="205">
        <v>45</v>
      </c>
      <c r="C19" s="208" t="s">
        <v>237</v>
      </c>
      <c r="D19" s="209" t="s">
        <v>299</v>
      </c>
      <c r="E19" s="210" t="s">
        <v>28</v>
      </c>
      <c r="F19" s="49" t="str">
        <f>D19&amp;" "&amp;E19</f>
        <v>Đường Thị  Huệ</v>
      </c>
      <c r="G19" s="211" t="s">
        <v>300</v>
      </c>
      <c r="H19" s="51">
        <f t="shared" si="0"/>
        <v>4385000</v>
      </c>
      <c r="I19" s="212"/>
      <c r="J19" s="58">
        <f t="shared" si="4"/>
        <v>4385000</v>
      </c>
      <c r="K19" s="125"/>
      <c r="L19" s="206">
        <v>4170000</v>
      </c>
      <c r="M19" s="206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>
        <f t="shared" si="1"/>
        <v>215000</v>
      </c>
      <c r="Z19" s="126" t="s">
        <v>202</v>
      </c>
      <c r="AA19" s="125">
        <v>91738112</v>
      </c>
    </row>
    <row r="20" spans="1:27" ht="17.25" customHeight="1">
      <c r="A20" s="204">
        <v>16</v>
      </c>
      <c r="B20" s="205">
        <v>113</v>
      </c>
      <c r="C20" s="54" t="s">
        <v>301</v>
      </c>
      <c r="D20" s="55" t="s">
        <v>131</v>
      </c>
      <c r="E20" s="56" t="s">
        <v>140</v>
      </c>
      <c r="F20" s="49" t="str">
        <f>D20&amp;" "&amp;E20</f>
        <v>Nguyễn Văn  Hùng</v>
      </c>
      <c r="G20" s="50" t="s">
        <v>302</v>
      </c>
      <c r="H20" s="51">
        <f t="shared" si="0"/>
        <v>4385000</v>
      </c>
      <c r="I20" s="58"/>
      <c r="J20" s="58">
        <f t="shared" si="4"/>
        <v>4385000</v>
      </c>
      <c r="K20" s="125"/>
      <c r="L20" s="206"/>
      <c r="M20" s="206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>
        <f t="shared" si="1"/>
        <v>4385000</v>
      </c>
      <c r="Z20" s="126" t="s">
        <v>545</v>
      </c>
      <c r="AA20" s="125"/>
    </row>
    <row r="21" spans="1:27" ht="17.25" customHeight="1">
      <c r="A21" s="204">
        <v>17</v>
      </c>
      <c r="B21" s="205">
        <v>182</v>
      </c>
      <c r="C21" s="46" t="s">
        <v>303</v>
      </c>
      <c r="D21" s="47" t="s">
        <v>304</v>
      </c>
      <c r="E21" s="48" t="s">
        <v>140</v>
      </c>
      <c r="F21" s="49" t="str">
        <f aca="true" t="shared" si="5" ref="F21:F35">D21&amp;" "&amp;E21</f>
        <v>Trần Văn  Hùng</v>
      </c>
      <c r="G21" s="50"/>
      <c r="H21" s="51">
        <f t="shared" si="0"/>
        <v>4385000</v>
      </c>
      <c r="I21" s="52">
        <f>417000+834000</f>
        <v>1251000</v>
      </c>
      <c r="J21" s="58">
        <f t="shared" si="4"/>
        <v>3134000</v>
      </c>
      <c r="K21" s="213" t="s">
        <v>260</v>
      </c>
      <c r="L21" s="214"/>
      <c r="M21" s="214"/>
      <c r="N21" s="215"/>
      <c r="O21" s="215"/>
      <c r="P21" s="215"/>
      <c r="Q21" s="215">
        <v>834000</v>
      </c>
      <c r="R21" s="215"/>
      <c r="S21" s="215"/>
      <c r="T21" s="215"/>
      <c r="U21" s="215"/>
      <c r="V21" s="215"/>
      <c r="W21" s="215"/>
      <c r="X21" s="215"/>
      <c r="Y21" s="207">
        <f t="shared" si="1"/>
        <v>2300000</v>
      </c>
      <c r="Z21" s="126" t="s">
        <v>546</v>
      </c>
      <c r="AA21" s="125"/>
    </row>
    <row r="22" spans="1:27" ht="17.25" customHeight="1">
      <c r="A22" s="204">
        <v>18</v>
      </c>
      <c r="B22" s="205">
        <v>191</v>
      </c>
      <c r="C22" s="54" t="s">
        <v>238</v>
      </c>
      <c r="D22" s="55" t="s">
        <v>77</v>
      </c>
      <c r="E22" s="56" t="s">
        <v>30</v>
      </c>
      <c r="F22" s="49" t="str">
        <f t="shared" si="5"/>
        <v>Trần Thị Hương</v>
      </c>
      <c r="G22" s="50" t="s">
        <v>305</v>
      </c>
      <c r="H22" s="51">
        <f t="shared" si="0"/>
        <v>4385000</v>
      </c>
      <c r="I22" s="58"/>
      <c r="J22" s="58">
        <f t="shared" si="4"/>
        <v>4385000</v>
      </c>
      <c r="K22" s="125"/>
      <c r="L22" s="206"/>
      <c r="M22" s="206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>
        <f t="shared" si="1"/>
        <v>4385000</v>
      </c>
      <c r="Z22" s="126" t="s">
        <v>203</v>
      </c>
      <c r="AA22" s="125"/>
    </row>
    <row r="23" spans="1:27" ht="17.25" customHeight="1">
      <c r="A23" s="204">
        <v>19</v>
      </c>
      <c r="B23" s="53">
        <v>449</v>
      </c>
      <c r="C23" s="54" t="s">
        <v>239</v>
      </c>
      <c r="D23" s="55" t="s">
        <v>307</v>
      </c>
      <c r="E23" s="56" t="s">
        <v>308</v>
      </c>
      <c r="F23" s="49" t="str">
        <f t="shared" si="5"/>
        <v>Trần Đức Út  Hưởng</v>
      </c>
      <c r="G23" s="50" t="s">
        <v>309</v>
      </c>
      <c r="H23" s="51">
        <f t="shared" si="0"/>
        <v>4385000</v>
      </c>
      <c r="I23" s="58">
        <v>1251000</v>
      </c>
      <c r="J23" s="58">
        <f t="shared" si="4"/>
        <v>3134000</v>
      </c>
      <c r="K23" s="125"/>
      <c r="L23" s="206">
        <v>2919000</v>
      </c>
      <c r="M23" s="206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>
        <f t="shared" si="1"/>
        <v>215000</v>
      </c>
      <c r="Z23" s="126" t="s">
        <v>204</v>
      </c>
      <c r="AA23" s="125"/>
    </row>
    <row r="24" spans="1:27" ht="17.25" customHeight="1">
      <c r="A24" s="204">
        <v>20</v>
      </c>
      <c r="B24" s="205"/>
      <c r="C24" s="54"/>
      <c r="D24" s="55"/>
      <c r="E24" s="56"/>
      <c r="F24" s="49" t="s">
        <v>569</v>
      </c>
      <c r="G24" s="50"/>
      <c r="H24" s="51">
        <f t="shared" si="0"/>
        <v>4385000</v>
      </c>
      <c r="I24" s="58"/>
      <c r="J24" s="58">
        <f t="shared" si="4"/>
        <v>4385000</v>
      </c>
      <c r="K24" s="125"/>
      <c r="L24" s="206"/>
      <c r="M24" s="206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>
        <f t="shared" si="1"/>
        <v>4385000</v>
      </c>
      <c r="Z24" s="126"/>
      <c r="AA24" s="125"/>
    </row>
    <row r="25" spans="1:27" ht="17.25" customHeight="1">
      <c r="A25" s="204">
        <v>21</v>
      </c>
      <c r="B25" s="205">
        <v>332</v>
      </c>
      <c r="C25" s="46" t="s">
        <v>310</v>
      </c>
      <c r="D25" s="47" t="s">
        <v>311</v>
      </c>
      <c r="E25" s="48" t="s">
        <v>312</v>
      </c>
      <c r="F25" s="49" t="str">
        <f t="shared" si="5"/>
        <v>Mai Trần  Khiên</v>
      </c>
      <c r="G25" s="50" t="s">
        <v>313</v>
      </c>
      <c r="H25" s="51">
        <f t="shared" si="0"/>
        <v>4385000</v>
      </c>
      <c r="I25" s="52">
        <v>1200000</v>
      </c>
      <c r="J25" s="58">
        <f>H25-I25</f>
        <v>3185000</v>
      </c>
      <c r="K25" s="125"/>
      <c r="L25" s="206"/>
      <c r="M25" s="206"/>
      <c r="N25" s="207"/>
      <c r="O25" s="207"/>
      <c r="P25" s="207"/>
      <c r="Q25" s="207">
        <v>2919000</v>
      </c>
      <c r="R25" s="207"/>
      <c r="S25" s="207"/>
      <c r="T25" s="207"/>
      <c r="U25" s="207"/>
      <c r="V25" s="207"/>
      <c r="W25" s="207"/>
      <c r="X25" s="207"/>
      <c r="Y25" s="207">
        <f t="shared" si="1"/>
        <v>266000</v>
      </c>
      <c r="Z25" s="126"/>
      <c r="AA25" s="125"/>
    </row>
    <row r="26" spans="1:27" ht="17.25" customHeight="1">
      <c r="A26" s="204">
        <v>22</v>
      </c>
      <c r="B26" s="53"/>
      <c r="C26" s="54"/>
      <c r="D26" s="55"/>
      <c r="E26" s="56"/>
      <c r="F26" s="49" t="s">
        <v>537</v>
      </c>
      <c r="G26" s="50"/>
      <c r="H26" s="51">
        <f t="shared" si="0"/>
        <v>4385000</v>
      </c>
      <c r="I26" s="58"/>
      <c r="J26" s="58">
        <f>H26-I26</f>
        <v>4385000</v>
      </c>
      <c r="K26" s="125"/>
      <c r="L26" s="206"/>
      <c r="M26" s="206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>
        <f t="shared" si="1"/>
        <v>4385000</v>
      </c>
      <c r="Z26" s="126" t="s">
        <v>538</v>
      </c>
      <c r="AA26" s="125"/>
    </row>
    <row r="27" spans="1:27" ht="17.25" customHeight="1">
      <c r="A27" s="204">
        <v>23</v>
      </c>
      <c r="B27" s="53">
        <v>397</v>
      </c>
      <c r="C27" s="54" t="s">
        <v>240</v>
      </c>
      <c r="D27" s="55" t="s">
        <v>314</v>
      </c>
      <c r="E27" s="56" t="s">
        <v>78</v>
      </c>
      <c r="F27" s="49" t="str">
        <f t="shared" si="5"/>
        <v>Hồ Thị  Liên</v>
      </c>
      <c r="G27" s="50" t="s">
        <v>315</v>
      </c>
      <c r="H27" s="51">
        <f t="shared" si="0"/>
        <v>4385000</v>
      </c>
      <c r="I27" s="58">
        <v>1000000</v>
      </c>
      <c r="J27" s="58">
        <f aca="true" t="shared" si="6" ref="J27:J33">H27-I27</f>
        <v>3385000</v>
      </c>
      <c r="K27" s="125"/>
      <c r="L27" s="206"/>
      <c r="M27" s="206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>
        <f t="shared" si="1"/>
        <v>3385000</v>
      </c>
      <c r="Z27" s="126" t="s">
        <v>205</v>
      </c>
      <c r="AA27" s="125"/>
    </row>
    <row r="28" spans="1:27" ht="17.25" customHeight="1">
      <c r="A28" s="204">
        <v>24</v>
      </c>
      <c r="B28" s="53">
        <v>411</v>
      </c>
      <c r="C28" s="46" t="s">
        <v>241</v>
      </c>
      <c r="D28" s="47" t="s">
        <v>317</v>
      </c>
      <c r="E28" s="48" t="s">
        <v>79</v>
      </c>
      <c r="F28" s="49" t="str">
        <f t="shared" si="5"/>
        <v>Lưu Thùy Linh</v>
      </c>
      <c r="G28" s="50" t="s">
        <v>318</v>
      </c>
      <c r="H28" s="51">
        <f t="shared" si="0"/>
        <v>4385000</v>
      </c>
      <c r="I28" s="52"/>
      <c r="J28" s="58">
        <f t="shared" si="6"/>
        <v>4385000</v>
      </c>
      <c r="K28" s="213" t="s">
        <v>260</v>
      </c>
      <c r="L28" s="214">
        <v>4170000</v>
      </c>
      <c r="M28" s="214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07">
        <f t="shared" si="1"/>
        <v>215000</v>
      </c>
      <c r="Z28" s="126" t="s">
        <v>206</v>
      </c>
      <c r="AA28" s="125"/>
    </row>
    <row r="29" spans="1:27" ht="17.25" customHeight="1">
      <c r="A29" s="204">
        <v>25</v>
      </c>
      <c r="B29" s="205">
        <v>243</v>
      </c>
      <c r="C29" s="54" t="s">
        <v>319</v>
      </c>
      <c r="D29" s="55" t="s">
        <v>320</v>
      </c>
      <c r="E29" s="56" t="s">
        <v>32</v>
      </c>
      <c r="F29" s="49" t="str">
        <f t="shared" si="5"/>
        <v>Lý Thị  Lợi</v>
      </c>
      <c r="G29" s="50" t="s">
        <v>321</v>
      </c>
      <c r="H29" s="51">
        <f t="shared" si="0"/>
        <v>4385000</v>
      </c>
      <c r="I29" s="58">
        <v>2000000</v>
      </c>
      <c r="J29" s="58">
        <f t="shared" si="6"/>
        <v>2385000</v>
      </c>
      <c r="K29" s="125"/>
      <c r="L29" s="206"/>
      <c r="M29" s="206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>
        <f t="shared" si="1"/>
        <v>2385000</v>
      </c>
      <c r="Z29" s="126" t="s">
        <v>515</v>
      </c>
      <c r="AA29" s="125">
        <v>122180928</v>
      </c>
    </row>
    <row r="30" spans="1:27" ht="17.25" customHeight="1">
      <c r="A30" s="204">
        <v>26</v>
      </c>
      <c r="B30" s="205">
        <v>51</v>
      </c>
      <c r="C30" s="46" t="s">
        <v>322</v>
      </c>
      <c r="D30" s="47" t="s">
        <v>77</v>
      </c>
      <c r="E30" s="48" t="s">
        <v>323</v>
      </c>
      <c r="F30" s="49" t="str">
        <f t="shared" si="5"/>
        <v>Trần Thị Lương</v>
      </c>
      <c r="G30" s="63" t="s">
        <v>324</v>
      </c>
      <c r="H30" s="51">
        <f t="shared" si="0"/>
        <v>4385000</v>
      </c>
      <c r="I30" s="52"/>
      <c r="J30" s="58">
        <f t="shared" si="6"/>
        <v>4385000</v>
      </c>
      <c r="K30" s="213" t="s">
        <v>260</v>
      </c>
      <c r="L30" s="214"/>
      <c r="M30" s="214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07">
        <f t="shared" si="1"/>
        <v>4385000</v>
      </c>
      <c r="Z30" s="126"/>
      <c r="AA30" s="125"/>
    </row>
    <row r="31" spans="1:27" ht="17.25" customHeight="1">
      <c r="A31" s="204">
        <v>27</v>
      </c>
      <c r="B31" s="205">
        <v>73</v>
      </c>
      <c r="C31" s="54" t="s">
        <v>325</v>
      </c>
      <c r="D31" s="55" t="s">
        <v>131</v>
      </c>
      <c r="E31" s="56" t="s">
        <v>81</v>
      </c>
      <c r="F31" s="49" t="str">
        <f t="shared" si="5"/>
        <v>Nguyễn Văn  Minh</v>
      </c>
      <c r="G31" s="50" t="s">
        <v>326</v>
      </c>
      <c r="H31" s="51">
        <f aca="true" t="shared" si="7" ref="H31:H51">2085000+2300000</f>
        <v>4385000</v>
      </c>
      <c r="I31" s="58">
        <v>1251000</v>
      </c>
      <c r="J31" s="58">
        <f t="shared" si="6"/>
        <v>3134000</v>
      </c>
      <c r="K31" s="125"/>
      <c r="L31" s="206"/>
      <c r="M31" s="206"/>
      <c r="N31" s="207"/>
      <c r="O31" s="207"/>
      <c r="P31" s="207"/>
      <c r="Q31" s="207"/>
      <c r="R31" s="207"/>
      <c r="S31" s="207"/>
      <c r="T31" s="207"/>
      <c r="U31" s="207">
        <v>834000</v>
      </c>
      <c r="V31" s="207"/>
      <c r="W31" s="207"/>
      <c r="X31" s="207"/>
      <c r="Y31" s="207">
        <f t="shared" si="1"/>
        <v>2300000</v>
      </c>
      <c r="Z31" s="126" t="s">
        <v>548</v>
      </c>
      <c r="AA31" s="125"/>
    </row>
    <row r="32" spans="1:27" ht="17.25" customHeight="1">
      <c r="A32" s="204">
        <v>28</v>
      </c>
      <c r="B32" s="53">
        <v>432</v>
      </c>
      <c r="C32" s="54" t="s">
        <v>327</v>
      </c>
      <c r="D32" s="55" t="s">
        <v>6</v>
      </c>
      <c r="E32" s="56" t="s">
        <v>328</v>
      </c>
      <c r="F32" s="49" t="str">
        <f t="shared" si="5"/>
        <v>Nguyễn Thị  Năm</v>
      </c>
      <c r="G32" s="50"/>
      <c r="H32" s="51">
        <f t="shared" si="7"/>
        <v>4385000</v>
      </c>
      <c r="I32" s="58"/>
      <c r="J32" s="58">
        <f t="shared" si="6"/>
        <v>4385000</v>
      </c>
      <c r="K32" s="125"/>
      <c r="L32" s="206"/>
      <c r="M32" s="206"/>
      <c r="N32" s="207"/>
      <c r="O32" s="207"/>
      <c r="P32" s="207"/>
      <c r="Q32" s="207">
        <v>2085000</v>
      </c>
      <c r="R32" s="207"/>
      <c r="S32" s="207"/>
      <c r="T32" s="207"/>
      <c r="U32" s="207"/>
      <c r="V32" s="207"/>
      <c r="W32" s="207"/>
      <c r="X32" s="207"/>
      <c r="Y32" s="207">
        <f t="shared" si="1"/>
        <v>2300000</v>
      </c>
      <c r="Z32" s="126" t="s">
        <v>536</v>
      </c>
      <c r="AA32" s="125"/>
    </row>
    <row r="33" spans="1:27" ht="17.25" customHeight="1">
      <c r="A33" s="204">
        <v>29</v>
      </c>
      <c r="B33" s="205">
        <v>287</v>
      </c>
      <c r="C33" s="54" t="s">
        <v>329</v>
      </c>
      <c r="D33" s="55" t="s">
        <v>330</v>
      </c>
      <c r="E33" s="56" t="s">
        <v>33</v>
      </c>
      <c r="F33" s="49" t="str">
        <f t="shared" si="5"/>
        <v>Đào Thị  Ngọc</v>
      </c>
      <c r="G33" s="50" t="s">
        <v>331</v>
      </c>
      <c r="H33" s="51">
        <f t="shared" si="7"/>
        <v>4385000</v>
      </c>
      <c r="I33" s="58">
        <v>834000</v>
      </c>
      <c r="J33" s="58">
        <f t="shared" si="6"/>
        <v>3551000</v>
      </c>
      <c r="K33" s="125"/>
      <c r="L33" s="206"/>
      <c r="M33" s="206"/>
      <c r="N33" s="207"/>
      <c r="O33" s="207"/>
      <c r="P33" s="207"/>
      <c r="Q33" s="207"/>
      <c r="R33" s="207"/>
      <c r="S33" s="207"/>
      <c r="T33" s="207"/>
      <c r="U33" s="207">
        <v>1251000</v>
      </c>
      <c r="V33" s="207"/>
      <c r="W33" s="207"/>
      <c r="X33" s="207"/>
      <c r="Y33" s="207">
        <f t="shared" si="1"/>
        <v>2300000</v>
      </c>
      <c r="Z33" s="126"/>
      <c r="AA33" s="125">
        <v>40437101</v>
      </c>
    </row>
    <row r="34" spans="1:27" ht="17.25" customHeight="1">
      <c r="A34" s="204">
        <v>30</v>
      </c>
      <c r="B34" s="205"/>
      <c r="C34" s="54" t="s">
        <v>332</v>
      </c>
      <c r="D34" s="55" t="s">
        <v>131</v>
      </c>
      <c r="E34" s="56" t="s">
        <v>33</v>
      </c>
      <c r="F34" s="49" t="str">
        <f t="shared" si="5"/>
        <v>Nguyễn Văn  Ngọc</v>
      </c>
      <c r="G34" s="50" t="s">
        <v>333</v>
      </c>
      <c r="H34" s="51">
        <f t="shared" si="7"/>
        <v>4385000</v>
      </c>
      <c r="I34" s="58"/>
      <c r="J34" s="58">
        <f>H34-I34</f>
        <v>4385000</v>
      </c>
      <c r="K34" s="125" t="s">
        <v>260</v>
      </c>
      <c r="L34" s="206"/>
      <c r="M34" s="206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>
        <f t="shared" si="1"/>
        <v>4385000</v>
      </c>
      <c r="Z34" s="126"/>
      <c r="AA34" s="125"/>
    </row>
    <row r="35" spans="1:27" ht="17.25" customHeight="1">
      <c r="A35" s="204">
        <v>31</v>
      </c>
      <c r="B35" s="205">
        <v>307</v>
      </c>
      <c r="C35" s="54" t="s">
        <v>334</v>
      </c>
      <c r="D35" s="55" t="s">
        <v>335</v>
      </c>
      <c r="E35" s="56" t="s">
        <v>336</v>
      </c>
      <c r="F35" s="49" t="str">
        <f t="shared" si="5"/>
        <v>Chu Thị Thanh  Nhàn</v>
      </c>
      <c r="G35" s="50" t="s">
        <v>337</v>
      </c>
      <c r="H35" s="51">
        <f t="shared" si="7"/>
        <v>4385000</v>
      </c>
      <c r="I35" s="58">
        <v>1251000</v>
      </c>
      <c r="J35" s="58">
        <f>H35-I35</f>
        <v>3134000</v>
      </c>
      <c r="K35" s="125"/>
      <c r="L35" s="206"/>
      <c r="M35" s="206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>
        <f t="shared" si="1"/>
        <v>3134000</v>
      </c>
      <c r="Z35" s="126"/>
      <c r="AA35" s="125"/>
    </row>
    <row r="36" spans="1:27" ht="17.25" customHeight="1">
      <c r="A36" s="204">
        <v>32</v>
      </c>
      <c r="B36" s="205"/>
      <c r="C36" s="54" t="s">
        <v>243</v>
      </c>
      <c r="D36" s="55" t="s">
        <v>340</v>
      </c>
      <c r="E36" s="56" t="s">
        <v>34</v>
      </c>
      <c r="F36" s="49" t="str">
        <f>D36&amp;" "&amp;E36</f>
        <v>Trần Thị Hồng Phương</v>
      </c>
      <c r="G36" s="50" t="s">
        <v>341</v>
      </c>
      <c r="H36" s="51">
        <f t="shared" si="7"/>
        <v>4385000</v>
      </c>
      <c r="I36" s="58"/>
      <c r="J36" s="58">
        <f aca="true" t="shared" si="8" ref="J36:J56">H36-I36</f>
        <v>4385000</v>
      </c>
      <c r="K36" s="125" t="s">
        <v>260</v>
      </c>
      <c r="L36" s="206"/>
      <c r="M36" s="206"/>
      <c r="N36" s="207"/>
      <c r="O36" s="207"/>
      <c r="P36" s="207"/>
      <c r="Q36" s="207"/>
      <c r="R36" s="207"/>
      <c r="S36" s="207"/>
      <c r="T36" s="207"/>
      <c r="U36" s="207"/>
      <c r="V36" s="207">
        <v>2600000</v>
      </c>
      <c r="W36" s="207"/>
      <c r="X36" s="207"/>
      <c r="Y36" s="207">
        <f t="shared" si="1"/>
        <v>1785000</v>
      </c>
      <c r="Z36" s="126" t="s">
        <v>207</v>
      </c>
      <c r="AA36" s="125"/>
    </row>
    <row r="37" spans="1:27" ht="17.25" customHeight="1">
      <c r="A37" s="204">
        <v>33</v>
      </c>
      <c r="B37" s="205"/>
      <c r="C37" s="54"/>
      <c r="D37" s="55"/>
      <c r="E37" s="56"/>
      <c r="F37" s="49" t="s">
        <v>513</v>
      </c>
      <c r="G37" s="50"/>
      <c r="H37" s="51">
        <f t="shared" si="7"/>
        <v>4385000</v>
      </c>
      <c r="I37" s="58"/>
      <c r="J37" s="58">
        <f t="shared" si="8"/>
        <v>4385000</v>
      </c>
      <c r="K37" s="125"/>
      <c r="L37" s="206"/>
      <c r="M37" s="206"/>
      <c r="N37" s="207"/>
      <c r="O37" s="207"/>
      <c r="P37" s="207"/>
      <c r="Q37" s="207"/>
      <c r="R37" s="207"/>
      <c r="S37" s="207"/>
      <c r="T37" s="207"/>
      <c r="U37" s="207">
        <v>2085000</v>
      </c>
      <c r="V37" s="207"/>
      <c r="W37" s="207"/>
      <c r="X37" s="207"/>
      <c r="Y37" s="207">
        <f t="shared" si="1"/>
        <v>2300000</v>
      </c>
      <c r="Z37" s="126" t="s">
        <v>514</v>
      </c>
      <c r="AA37" s="125"/>
    </row>
    <row r="38" spans="1:27" ht="17.25" customHeight="1">
      <c r="A38" s="204">
        <v>34</v>
      </c>
      <c r="B38" s="205">
        <v>91</v>
      </c>
      <c r="C38" s="46" t="s">
        <v>244</v>
      </c>
      <c r="D38" s="47" t="s">
        <v>342</v>
      </c>
      <c r="E38" s="48" t="s">
        <v>343</v>
      </c>
      <c r="F38" s="49" t="str">
        <f>D38&amp;" "&amp;E38</f>
        <v>Trương Tấn  Sang</v>
      </c>
      <c r="G38" s="50" t="s">
        <v>344</v>
      </c>
      <c r="H38" s="51">
        <f t="shared" si="7"/>
        <v>4385000</v>
      </c>
      <c r="I38" s="52">
        <v>800000</v>
      </c>
      <c r="J38" s="58">
        <f t="shared" si="8"/>
        <v>3585000</v>
      </c>
      <c r="K38" s="125"/>
      <c r="L38" s="206"/>
      <c r="M38" s="206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>
        <f t="shared" si="1"/>
        <v>3585000</v>
      </c>
      <c r="Z38" s="126" t="s">
        <v>208</v>
      </c>
      <c r="AA38" s="125"/>
    </row>
    <row r="39" spans="1:27" ht="17.25" customHeight="1">
      <c r="A39" s="204">
        <v>35</v>
      </c>
      <c r="B39" s="205"/>
      <c r="C39" s="54" t="s">
        <v>345</v>
      </c>
      <c r="D39" s="55" t="s">
        <v>346</v>
      </c>
      <c r="E39" s="56" t="s">
        <v>343</v>
      </c>
      <c r="F39" s="49" t="str">
        <f>D39&amp;" "&amp;E39</f>
        <v>Đinh Thị   Sang</v>
      </c>
      <c r="G39" s="50" t="s">
        <v>347</v>
      </c>
      <c r="H39" s="51">
        <f t="shared" si="7"/>
        <v>4385000</v>
      </c>
      <c r="I39" s="58"/>
      <c r="J39" s="58">
        <f t="shared" si="8"/>
        <v>4385000</v>
      </c>
      <c r="K39" s="125" t="s">
        <v>260</v>
      </c>
      <c r="L39" s="206"/>
      <c r="M39" s="206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>
        <f t="shared" si="1"/>
        <v>4385000</v>
      </c>
      <c r="Z39" s="126"/>
      <c r="AA39" s="125"/>
    </row>
    <row r="40" spans="1:27" ht="17.25" customHeight="1">
      <c r="A40" s="204">
        <v>36</v>
      </c>
      <c r="B40" s="205"/>
      <c r="C40" s="54"/>
      <c r="D40" s="55"/>
      <c r="E40" s="56"/>
      <c r="F40" s="49" t="s">
        <v>570</v>
      </c>
      <c r="G40" s="50"/>
      <c r="H40" s="51">
        <v>2300000</v>
      </c>
      <c r="I40" s="58"/>
      <c r="J40" s="58">
        <f t="shared" si="8"/>
        <v>2300000</v>
      </c>
      <c r="K40" s="125"/>
      <c r="L40" s="206"/>
      <c r="M40" s="206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>
        <f t="shared" si="1"/>
        <v>2300000</v>
      </c>
      <c r="Z40" s="126"/>
      <c r="AA40" s="125"/>
    </row>
    <row r="41" spans="1:27" ht="17.25" customHeight="1">
      <c r="A41" s="204">
        <v>37</v>
      </c>
      <c r="B41" s="205">
        <v>150</v>
      </c>
      <c r="C41" s="54" t="s">
        <v>349</v>
      </c>
      <c r="D41" s="55" t="s">
        <v>29</v>
      </c>
      <c r="E41" s="56" t="s">
        <v>93</v>
      </c>
      <c r="F41" s="49" t="str">
        <f>D41&amp;" "&amp;E41</f>
        <v>Trương Thị  Thắm</v>
      </c>
      <c r="G41" s="50" t="s">
        <v>350</v>
      </c>
      <c r="H41" s="51">
        <f t="shared" si="7"/>
        <v>4385000</v>
      </c>
      <c r="I41" s="58"/>
      <c r="J41" s="58">
        <f t="shared" si="8"/>
        <v>4385000</v>
      </c>
      <c r="K41" s="125"/>
      <c r="L41" s="206"/>
      <c r="M41" s="206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>
        <f t="shared" si="1"/>
        <v>4385000</v>
      </c>
      <c r="Z41" s="126"/>
      <c r="AA41" s="125"/>
    </row>
    <row r="42" spans="1:27" ht="17.25" customHeight="1">
      <c r="A42" s="204">
        <v>38</v>
      </c>
      <c r="B42" s="53">
        <v>460</v>
      </c>
      <c r="C42" s="46" t="s">
        <v>351</v>
      </c>
      <c r="D42" s="47" t="s">
        <v>352</v>
      </c>
      <c r="E42" s="48" t="s">
        <v>150</v>
      </c>
      <c r="F42" s="49" t="str">
        <f>D42&amp;" "&amp;E42</f>
        <v>Lê Văn  Thắng</v>
      </c>
      <c r="G42" s="50" t="s">
        <v>353</v>
      </c>
      <c r="H42" s="51">
        <f t="shared" si="7"/>
        <v>4385000</v>
      </c>
      <c r="I42" s="52"/>
      <c r="J42" s="58">
        <f t="shared" si="8"/>
        <v>4385000</v>
      </c>
      <c r="K42" s="213" t="s">
        <v>260</v>
      </c>
      <c r="L42" s="214"/>
      <c r="M42" s="214"/>
      <c r="N42" s="215"/>
      <c r="O42" s="215"/>
      <c r="P42" s="215"/>
      <c r="Q42" s="215"/>
      <c r="R42" s="215"/>
      <c r="S42" s="215"/>
      <c r="T42" s="215"/>
      <c r="U42" s="215">
        <v>4170000</v>
      </c>
      <c r="V42" s="215"/>
      <c r="W42" s="215"/>
      <c r="X42" s="215"/>
      <c r="Y42" s="207">
        <f t="shared" si="1"/>
        <v>215000</v>
      </c>
      <c r="Z42" s="126"/>
      <c r="AA42" s="125"/>
    </row>
    <row r="43" spans="1:27" ht="17.25" customHeight="1">
      <c r="A43" s="204">
        <v>39</v>
      </c>
      <c r="B43" s="216">
        <v>169</v>
      </c>
      <c r="C43" s="54" t="s">
        <v>245</v>
      </c>
      <c r="D43" s="55" t="s">
        <v>105</v>
      </c>
      <c r="E43" s="56" t="s">
        <v>355</v>
      </c>
      <c r="F43" s="49" t="str">
        <f>D43&amp;" "&amp;E43</f>
        <v>Hoàng Thị  Thiểu</v>
      </c>
      <c r="G43" s="74" t="s">
        <v>356</v>
      </c>
      <c r="H43" s="51">
        <f t="shared" si="7"/>
        <v>4385000</v>
      </c>
      <c r="I43" s="58">
        <v>1251000</v>
      </c>
      <c r="J43" s="58">
        <f t="shared" si="8"/>
        <v>3134000</v>
      </c>
      <c r="K43" s="125"/>
      <c r="L43" s="206"/>
      <c r="M43" s="206">
        <v>834000</v>
      </c>
      <c r="N43" s="207"/>
      <c r="O43" s="207"/>
      <c r="P43" s="207"/>
      <c r="Q43" s="207">
        <v>2085000</v>
      </c>
      <c r="R43" s="207"/>
      <c r="S43" s="207"/>
      <c r="T43" s="207"/>
      <c r="U43" s="207"/>
      <c r="V43" s="207"/>
      <c r="W43" s="207"/>
      <c r="X43" s="207"/>
      <c r="Y43" s="207">
        <f t="shared" si="1"/>
        <v>215000</v>
      </c>
      <c r="Z43" s="126" t="s">
        <v>209</v>
      </c>
      <c r="AA43" s="125"/>
    </row>
    <row r="44" spans="1:27" ht="17.25" customHeight="1">
      <c r="A44" s="204">
        <v>40</v>
      </c>
      <c r="B44" s="216">
        <v>263</v>
      </c>
      <c r="C44" s="54" t="s">
        <v>357</v>
      </c>
      <c r="D44" s="55" t="s">
        <v>358</v>
      </c>
      <c r="E44" s="56" t="s">
        <v>359</v>
      </c>
      <c r="F44" s="49" t="str">
        <f>D44&amp;" "&amp;E44</f>
        <v>Nguyễn Hoàng  Thịnh</v>
      </c>
      <c r="G44" s="74" t="s">
        <v>360</v>
      </c>
      <c r="H44" s="51">
        <f t="shared" si="7"/>
        <v>4385000</v>
      </c>
      <c r="I44" s="58">
        <v>1251000</v>
      </c>
      <c r="J44" s="58">
        <f t="shared" si="8"/>
        <v>3134000</v>
      </c>
      <c r="K44" s="125"/>
      <c r="L44" s="206"/>
      <c r="M44" s="206"/>
      <c r="N44" s="207"/>
      <c r="O44" s="207"/>
      <c r="P44" s="207"/>
      <c r="Q44" s="207"/>
      <c r="R44" s="207"/>
      <c r="S44" s="207"/>
      <c r="T44" s="207">
        <v>834000</v>
      </c>
      <c r="U44" s="207"/>
      <c r="V44" s="207"/>
      <c r="W44" s="207"/>
      <c r="X44" s="207"/>
      <c r="Y44" s="207">
        <f t="shared" si="1"/>
        <v>2300000</v>
      </c>
      <c r="Z44" s="126"/>
      <c r="AA44" s="125"/>
    </row>
    <row r="45" spans="1:27" ht="17.25" customHeight="1">
      <c r="A45" s="204">
        <v>41</v>
      </c>
      <c r="B45" s="216">
        <v>266</v>
      </c>
      <c r="C45" s="54" t="s">
        <v>361</v>
      </c>
      <c r="D45" s="55" t="s">
        <v>362</v>
      </c>
      <c r="E45" s="56" t="s">
        <v>35</v>
      </c>
      <c r="F45" s="49" t="str">
        <f>D45&amp;" "&amp;E45</f>
        <v>Nguyễn Đình  Thu</v>
      </c>
      <c r="G45" s="74" t="s">
        <v>363</v>
      </c>
      <c r="H45" s="51">
        <f t="shared" si="7"/>
        <v>4385000</v>
      </c>
      <c r="I45" s="58"/>
      <c r="J45" s="58">
        <f t="shared" si="8"/>
        <v>4385000</v>
      </c>
      <c r="K45" s="125"/>
      <c r="L45" s="206"/>
      <c r="M45" s="206"/>
      <c r="N45" s="207"/>
      <c r="O45" s="207"/>
      <c r="P45" s="207"/>
      <c r="Q45" s="207"/>
      <c r="R45" s="207"/>
      <c r="S45" s="207"/>
      <c r="T45" s="207"/>
      <c r="U45" s="207">
        <v>4170000</v>
      </c>
      <c r="V45" s="207"/>
      <c r="W45" s="207"/>
      <c r="X45" s="207"/>
      <c r="Y45" s="207">
        <f t="shared" si="1"/>
        <v>215000</v>
      </c>
      <c r="Z45" s="126" t="s">
        <v>542</v>
      </c>
      <c r="AA45" s="125"/>
    </row>
    <row r="46" spans="1:27" s="218" customFormat="1" ht="17.25" customHeight="1">
      <c r="A46" s="204">
        <v>42</v>
      </c>
      <c r="B46" s="205">
        <v>253</v>
      </c>
      <c r="C46" s="54" t="s">
        <v>364</v>
      </c>
      <c r="D46" s="55" t="s">
        <v>365</v>
      </c>
      <c r="E46" s="56" t="s">
        <v>366</v>
      </c>
      <c r="F46" s="49" t="str">
        <f>D46&amp;" "&amp;E46</f>
        <v>Hoàng Thị Huyền  Thương</v>
      </c>
      <c r="G46" s="46" t="s">
        <v>367</v>
      </c>
      <c r="H46" s="51">
        <f t="shared" si="7"/>
        <v>4385000</v>
      </c>
      <c r="I46" s="58"/>
      <c r="J46" s="58">
        <f t="shared" si="8"/>
        <v>4385000</v>
      </c>
      <c r="K46" s="125"/>
      <c r="L46" s="206"/>
      <c r="M46" s="206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>
        <f t="shared" si="1"/>
        <v>4385000</v>
      </c>
      <c r="Z46" s="217" t="s">
        <v>541</v>
      </c>
      <c r="AA46" s="213"/>
    </row>
    <row r="47" spans="1:27" s="218" customFormat="1" ht="17.25" customHeight="1">
      <c r="A47" s="204">
        <v>43</v>
      </c>
      <c r="B47" s="205">
        <v>98</v>
      </c>
      <c r="C47" s="54" t="s">
        <v>246</v>
      </c>
      <c r="D47" s="55" t="s">
        <v>6</v>
      </c>
      <c r="E47" s="56" t="s">
        <v>37</v>
      </c>
      <c r="F47" s="49" t="str">
        <f>D47&amp;" "&amp;E47</f>
        <v>Nguyễn Thị  Thủy</v>
      </c>
      <c r="G47" s="46" t="s">
        <v>368</v>
      </c>
      <c r="H47" s="51">
        <f t="shared" si="7"/>
        <v>4385000</v>
      </c>
      <c r="I47" s="58">
        <v>2085000</v>
      </c>
      <c r="J47" s="58">
        <f t="shared" si="8"/>
        <v>2300000</v>
      </c>
      <c r="K47" s="125"/>
      <c r="L47" s="206">
        <v>2085000</v>
      </c>
      <c r="M47" s="206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>
        <f t="shared" si="1"/>
        <v>215000</v>
      </c>
      <c r="Z47" s="217" t="s">
        <v>210</v>
      </c>
      <c r="AA47" s="213"/>
    </row>
    <row r="48" spans="1:27" s="218" customFormat="1" ht="17.25" customHeight="1">
      <c r="A48" s="204">
        <v>44</v>
      </c>
      <c r="B48" s="205">
        <v>206</v>
      </c>
      <c r="C48" s="54" t="s">
        <v>247</v>
      </c>
      <c r="D48" s="55" t="s">
        <v>6</v>
      </c>
      <c r="E48" s="56" t="s">
        <v>37</v>
      </c>
      <c r="F48" s="49" t="str">
        <f>D48&amp;" "&amp;E48</f>
        <v>Nguyễn Thị  Thủy</v>
      </c>
      <c r="G48" s="46" t="s">
        <v>369</v>
      </c>
      <c r="H48" s="51">
        <f t="shared" si="7"/>
        <v>4385000</v>
      </c>
      <c r="I48" s="58">
        <v>417000</v>
      </c>
      <c r="J48" s="58">
        <f t="shared" si="8"/>
        <v>3968000</v>
      </c>
      <c r="K48" s="125"/>
      <c r="L48" s="206"/>
      <c r="M48" s="206"/>
      <c r="N48" s="207"/>
      <c r="O48" s="207"/>
      <c r="P48" s="207"/>
      <c r="Q48" s="207"/>
      <c r="R48" s="207"/>
      <c r="S48" s="207"/>
      <c r="T48" s="207"/>
      <c r="U48" s="207">
        <v>2085000</v>
      </c>
      <c r="V48" s="207"/>
      <c r="W48" s="207"/>
      <c r="X48" s="207"/>
      <c r="Y48" s="207">
        <f t="shared" si="1"/>
        <v>1883000</v>
      </c>
      <c r="Z48" s="217" t="s">
        <v>211</v>
      </c>
      <c r="AA48" s="213"/>
    </row>
    <row r="49" spans="1:27" s="218" customFormat="1" ht="17.25" customHeight="1">
      <c r="A49" s="204">
        <v>45</v>
      </c>
      <c r="B49" s="205">
        <v>71</v>
      </c>
      <c r="C49" s="54" t="s">
        <v>370</v>
      </c>
      <c r="D49" s="55" t="s">
        <v>131</v>
      </c>
      <c r="E49" s="56" t="s">
        <v>151</v>
      </c>
      <c r="F49" s="49" t="str">
        <f>D49&amp;" "&amp;E49</f>
        <v>Nguyễn Văn  Tiến</v>
      </c>
      <c r="G49" s="46" t="s">
        <v>371</v>
      </c>
      <c r="H49" s="51">
        <f t="shared" si="7"/>
        <v>4385000</v>
      </c>
      <c r="I49" s="58"/>
      <c r="J49" s="58">
        <f t="shared" si="8"/>
        <v>4385000</v>
      </c>
      <c r="K49" s="125"/>
      <c r="L49" s="206"/>
      <c r="M49" s="206"/>
      <c r="N49" s="207"/>
      <c r="O49" s="207"/>
      <c r="P49" s="207"/>
      <c r="Q49" s="207"/>
      <c r="R49" s="207">
        <v>2085000</v>
      </c>
      <c r="S49" s="207"/>
      <c r="T49" s="207"/>
      <c r="U49" s="207"/>
      <c r="V49" s="207"/>
      <c r="W49" s="207"/>
      <c r="X49" s="207"/>
      <c r="Y49" s="207">
        <f t="shared" si="1"/>
        <v>2300000</v>
      </c>
      <c r="Z49" s="217" t="s">
        <v>518</v>
      </c>
      <c r="AA49" s="213"/>
    </row>
    <row r="50" spans="1:27" s="218" customFormat="1" ht="17.25" customHeight="1">
      <c r="A50" s="204">
        <v>46</v>
      </c>
      <c r="B50" s="53">
        <v>418</v>
      </c>
      <c r="C50" s="54" t="s">
        <v>374</v>
      </c>
      <c r="D50" s="55" t="s">
        <v>375</v>
      </c>
      <c r="E50" s="56" t="s">
        <v>376</v>
      </c>
      <c r="F50" s="49" t="str">
        <f>D50&amp;" "&amp;E50</f>
        <v>Trần Viết  Toản</v>
      </c>
      <c r="G50" s="46" t="s">
        <v>281</v>
      </c>
      <c r="H50" s="51">
        <f t="shared" si="7"/>
        <v>4385000</v>
      </c>
      <c r="I50" s="58">
        <v>1251000</v>
      </c>
      <c r="J50" s="58">
        <f t="shared" si="8"/>
        <v>3134000</v>
      </c>
      <c r="K50" s="125"/>
      <c r="L50" s="206"/>
      <c r="M50" s="206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>
        <f t="shared" si="1"/>
        <v>3134000</v>
      </c>
      <c r="Z50" s="217"/>
      <c r="AA50" s="213"/>
    </row>
    <row r="51" spans="1:27" s="218" customFormat="1" ht="17.25" customHeight="1">
      <c r="A51" s="204">
        <v>47</v>
      </c>
      <c r="B51" s="205"/>
      <c r="C51" s="54" t="s">
        <v>377</v>
      </c>
      <c r="D51" s="55" t="s">
        <v>304</v>
      </c>
      <c r="E51" s="56" t="s">
        <v>376</v>
      </c>
      <c r="F51" s="49" t="str">
        <f>D51&amp;" "&amp;E51</f>
        <v>Trần Văn  Toản</v>
      </c>
      <c r="G51" s="46" t="s">
        <v>378</v>
      </c>
      <c r="H51" s="51">
        <f t="shared" si="7"/>
        <v>4385000</v>
      </c>
      <c r="I51" s="58"/>
      <c r="J51" s="58">
        <f t="shared" si="8"/>
        <v>4385000</v>
      </c>
      <c r="K51" s="125" t="s">
        <v>260</v>
      </c>
      <c r="L51" s="206"/>
      <c r="M51" s="206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>
        <f t="shared" si="1"/>
        <v>4385000</v>
      </c>
      <c r="Z51" s="217"/>
      <c r="AA51" s="213"/>
    </row>
    <row r="52" spans="1:27" s="218" customFormat="1" ht="17.25" customHeight="1">
      <c r="A52" s="204">
        <v>48</v>
      </c>
      <c r="B52" s="205"/>
      <c r="C52" s="54"/>
      <c r="D52" s="55"/>
      <c r="E52" s="56"/>
      <c r="F52" s="49" t="s">
        <v>571</v>
      </c>
      <c r="G52" s="46"/>
      <c r="H52" s="51">
        <f aca="true" t="shared" si="9" ref="H52:H59">2085000+2300000</f>
        <v>4385000</v>
      </c>
      <c r="I52" s="58"/>
      <c r="J52" s="58">
        <f t="shared" si="8"/>
        <v>4385000</v>
      </c>
      <c r="K52" s="125"/>
      <c r="L52" s="206"/>
      <c r="M52" s="206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>
        <f t="shared" si="1"/>
        <v>4385000</v>
      </c>
      <c r="Z52" s="217"/>
      <c r="AA52" s="213"/>
    </row>
    <row r="53" spans="1:27" s="218" customFormat="1" ht="17.25" customHeight="1">
      <c r="A53" s="204">
        <v>49</v>
      </c>
      <c r="B53" s="205">
        <v>181</v>
      </c>
      <c r="C53" s="208" t="s">
        <v>379</v>
      </c>
      <c r="D53" s="209" t="s">
        <v>380</v>
      </c>
      <c r="E53" s="210" t="s">
        <v>95</v>
      </c>
      <c r="F53" s="49" t="str">
        <f>D53&amp;" "&amp;E53</f>
        <v>Trần Linh  Trang</v>
      </c>
      <c r="G53" s="208" t="s">
        <v>381</v>
      </c>
      <c r="H53" s="51">
        <f t="shared" si="9"/>
        <v>4385000</v>
      </c>
      <c r="I53" s="212">
        <v>1251000</v>
      </c>
      <c r="J53" s="58">
        <f t="shared" si="8"/>
        <v>3134000</v>
      </c>
      <c r="K53" s="125"/>
      <c r="L53" s="206"/>
      <c r="M53" s="206"/>
      <c r="N53" s="207"/>
      <c r="O53" s="207"/>
      <c r="P53" s="207"/>
      <c r="Q53" s="207">
        <v>2919000</v>
      </c>
      <c r="R53" s="207"/>
      <c r="S53" s="207"/>
      <c r="T53" s="207"/>
      <c r="U53" s="207"/>
      <c r="V53" s="207"/>
      <c r="W53" s="207"/>
      <c r="X53" s="207"/>
      <c r="Y53" s="207">
        <f t="shared" si="1"/>
        <v>215000</v>
      </c>
      <c r="Z53" s="217" t="s">
        <v>516</v>
      </c>
      <c r="AA53" s="213"/>
    </row>
    <row r="54" spans="1:27" s="218" customFormat="1" ht="17.25" customHeight="1">
      <c r="A54" s="204">
        <v>50</v>
      </c>
      <c r="B54" s="205"/>
      <c r="C54" s="54"/>
      <c r="D54" s="55"/>
      <c r="E54" s="56"/>
      <c r="F54" s="49" t="s">
        <v>539</v>
      </c>
      <c r="G54" s="46"/>
      <c r="H54" s="51">
        <f t="shared" si="9"/>
        <v>4385000</v>
      </c>
      <c r="I54" s="58"/>
      <c r="J54" s="58">
        <f>H54-I54</f>
        <v>4385000</v>
      </c>
      <c r="K54" s="125"/>
      <c r="L54" s="206"/>
      <c r="M54" s="206"/>
      <c r="N54" s="207"/>
      <c r="O54" s="207"/>
      <c r="P54" s="207"/>
      <c r="Q54" s="207"/>
      <c r="R54" s="207"/>
      <c r="S54" s="207"/>
      <c r="T54" s="207"/>
      <c r="U54" s="207">
        <v>2085000</v>
      </c>
      <c r="V54" s="207"/>
      <c r="W54" s="207"/>
      <c r="X54" s="207"/>
      <c r="Y54" s="207">
        <f t="shared" si="1"/>
        <v>2300000</v>
      </c>
      <c r="Z54" s="217" t="s">
        <v>540</v>
      </c>
      <c r="AA54" s="213"/>
    </row>
    <row r="55" spans="1:27" s="218" customFormat="1" ht="17.25" customHeight="1">
      <c r="A55" s="204">
        <v>51</v>
      </c>
      <c r="B55" s="205"/>
      <c r="C55" s="54"/>
      <c r="D55" s="55"/>
      <c r="E55" s="56"/>
      <c r="F55" s="49" t="s">
        <v>572</v>
      </c>
      <c r="G55" s="46"/>
      <c r="H55" s="51">
        <f t="shared" si="9"/>
        <v>4385000</v>
      </c>
      <c r="I55" s="58"/>
      <c r="J55" s="58">
        <f>H55-I55</f>
        <v>4385000</v>
      </c>
      <c r="K55" s="125"/>
      <c r="L55" s="206"/>
      <c r="M55" s="206"/>
      <c r="N55" s="207"/>
      <c r="O55" s="207"/>
      <c r="P55" s="207"/>
      <c r="Q55" s="207"/>
      <c r="R55" s="207"/>
      <c r="S55" s="207"/>
      <c r="T55" s="207"/>
      <c r="U55" s="207"/>
      <c r="V55" s="207">
        <v>2300000</v>
      </c>
      <c r="W55" s="207"/>
      <c r="X55" s="207"/>
      <c r="Y55" s="207">
        <f t="shared" si="1"/>
        <v>2085000</v>
      </c>
      <c r="Z55" s="217"/>
      <c r="AA55" s="213"/>
    </row>
    <row r="56" spans="1:27" s="218" customFormat="1" ht="17.25" customHeight="1">
      <c r="A56" s="204">
        <v>52</v>
      </c>
      <c r="B56" s="205"/>
      <c r="C56" s="46"/>
      <c r="D56" s="47"/>
      <c r="E56" s="48"/>
      <c r="F56" s="49" t="s">
        <v>543</v>
      </c>
      <c r="G56" s="46"/>
      <c r="H56" s="51">
        <f t="shared" si="9"/>
        <v>4385000</v>
      </c>
      <c r="I56" s="52"/>
      <c r="J56" s="58">
        <f t="shared" si="8"/>
        <v>4385000</v>
      </c>
      <c r="K56" s="125"/>
      <c r="L56" s="206"/>
      <c r="M56" s="206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>
        <f t="shared" si="1"/>
        <v>4385000</v>
      </c>
      <c r="Z56" s="217" t="s">
        <v>544</v>
      </c>
      <c r="AA56" s="213"/>
    </row>
    <row r="57" spans="1:27" s="218" customFormat="1" ht="17.25" customHeight="1">
      <c r="A57" s="204">
        <v>53</v>
      </c>
      <c r="B57" s="205"/>
      <c r="C57" s="54" t="s">
        <v>248</v>
      </c>
      <c r="D57" s="55" t="s">
        <v>6</v>
      </c>
      <c r="E57" s="56" t="s">
        <v>100</v>
      </c>
      <c r="F57" s="49" t="str">
        <f>D57&amp;" "&amp;E57</f>
        <v>Nguyễn Thị  Vân</v>
      </c>
      <c r="G57" s="46" t="s">
        <v>306</v>
      </c>
      <c r="H57" s="51">
        <f t="shared" si="9"/>
        <v>4385000</v>
      </c>
      <c r="I57" s="58"/>
      <c r="J57" s="58">
        <f>H57-I57</f>
        <v>4385000</v>
      </c>
      <c r="K57" s="125"/>
      <c r="L57" s="206"/>
      <c r="M57" s="206"/>
      <c r="N57" s="207"/>
      <c r="O57" s="207"/>
      <c r="P57" s="207"/>
      <c r="Q57" s="207"/>
      <c r="R57" s="207"/>
      <c r="S57" s="207"/>
      <c r="T57" s="207"/>
      <c r="U57" s="207">
        <v>2085000</v>
      </c>
      <c r="V57" s="207"/>
      <c r="W57" s="207"/>
      <c r="X57" s="207"/>
      <c r="Y57" s="207">
        <f t="shared" si="1"/>
        <v>2300000</v>
      </c>
      <c r="Z57" s="217" t="s">
        <v>212</v>
      </c>
      <c r="AA57" s="213"/>
    </row>
    <row r="58" spans="1:27" s="218" customFormat="1" ht="17.25" customHeight="1">
      <c r="A58" s="204">
        <v>54</v>
      </c>
      <c r="B58" s="205"/>
      <c r="C58" s="54"/>
      <c r="D58" s="55"/>
      <c r="E58" s="56"/>
      <c r="F58" s="49" t="s">
        <v>573</v>
      </c>
      <c r="G58" s="46"/>
      <c r="H58" s="51">
        <f t="shared" si="9"/>
        <v>4385000</v>
      </c>
      <c r="I58" s="58"/>
      <c r="J58" s="58">
        <f>H58-I58</f>
        <v>4385000</v>
      </c>
      <c r="K58" s="125"/>
      <c r="L58" s="206"/>
      <c r="M58" s="206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>
        <f t="shared" si="1"/>
        <v>4385000</v>
      </c>
      <c r="Z58" s="217"/>
      <c r="AA58" s="213"/>
    </row>
    <row r="59" spans="1:27" s="218" customFormat="1" ht="17.25" customHeight="1">
      <c r="A59" s="204">
        <v>55</v>
      </c>
      <c r="B59" s="205"/>
      <c r="C59" s="54"/>
      <c r="D59" s="55"/>
      <c r="E59" s="56"/>
      <c r="F59" s="49" t="s">
        <v>575</v>
      </c>
      <c r="G59" s="46"/>
      <c r="H59" s="51">
        <f t="shared" si="9"/>
        <v>4385000</v>
      </c>
      <c r="I59" s="58">
        <v>2085000</v>
      </c>
      <c r="J59" s="58">
        <v>2085000</v>
      </c>
      <c r="K59" s="125"/>
      <c r="L59" s="206"/>
      <c r="M59" s="206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19">
        <f>J59-L59-M59-N59-O59-P59-Q59-R59-S59-T59-U59-V59-W59-X59</f>
        <v>2085000</v>
      </c>
      <c r="Z59" s="217"/>
      <c r="AA59" s="213"/>
    </row>
    <row r="60" spans="1:27" s="161" customFormat="1" ht="17.25" customHeight="1">
      <c r="A60" s="160"/>
      <c r="B60" s="160"/>
      <c r="C60" s="160"/>
      <c r="D60" s="239" t="s">
        <v>190</v>
      </c>
      <c r="E60" s="240"/>
      <c r="F60" s="220" t="s">
        <v>190</v>
      </c>
      <c r="G60" s="160"/>
      <c r="H60" s="79">
        <f aca="true" t="shared" si="10" ref="H60:N60">SUM(H5:H90)</f>
        <v>243475000</v>
      </c>
      <c r="I60" s="79">
        <f t="shared" si="10"/>
        <v>32939000</v>
      </c>
      <c r="J60" s="79">
        <f t="shared" si="10"/>
        <v>210321000</v>
      </c>
      <c r="K60" s="79">
        <f t="shared" si="10"/>
        <v>0</v>
      </c>
      <c r="L60" s="79">
        <f t="shared" si="10"/>
        <v>28356000</v>
      </c>
      <c r="M60" s="79">
        <f t="shared" si="10"/>
        <v>2085000</v>
      </c>
      <c r="N60" s="79">
        <f t="shared" si="10"/>
        <v>0</v>
      </c>
      <c r="O60" s="79"/>
      <c r="P60" s="79"/>
      <c r="Q60" s="79"/>
      <c r="R60" s="79"/>
      <c r="S60" s="79"/>
      <c r="T60" s="79"/>
      <c r="U60" s="79"/>
      <c r="V60" s="79"/>
      <c r="W60" s="79"/>
      <c r="X60" s="179"/>
      <c r="Y60" s="221">
        <f>SUM(Y5:Y90)</f>
        <v>135150000</v>
      </c>
      <c r="Z60" s="159"/>
      <c r="AA60" s="160"/>
    </row>
    <row r="62" spans="2:27" ht="17.25" customHeight="1">
      <c r="B62" s="162"/>
      <c r="H62" s="127"/>
      <c r="I62" s="241" t="s">
        <v>384</v>
      </c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</row>
    <row r="63" spans="1:27" ht="17.25" customHeight="1">
      <c r="A63" s="161"/>
      <c r="B63" s="242" t="s">
        <v>185</v>
      </c>
      <c r="C63" s="242"/>
      <c r="D63" s="242"/>
      <c r="E63" s="165"/>
      <c r="F63" s="165"/>
      <c r="G63" s="165"/>
      <c r="H63" s="127"/>
      <c r="I63" s="243" t="s">
        <v>184</v>
      </c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</row>
  </sheetData>
  <sheetProtection/>
  <mergeCells count="6">
    <mergeCell ref="A1:AA1"/>
    <mergeCell ref="D60:E60"/>
    <mergeCell ref="I62:AA62"/>
    <mergeCell ref="B63:D63"/>
    <mergeCell ref="I63:AA63"/>
    <mergeCell ref="A2:AA2"/>
  </mergeCells>
  <conditionalFormatting sqref="C6">
    <cfRule type="duplicateValues" priority="7" dxfId="19">
      <formula>AND(COUNTIF($C$6:$C$6,C6)&gt;1,NOT(ISBLANK(C6)))</formula>
    </cfRule>
  </conditionalFormatting>
  <conditionalFormatting sqref="C36:C42">
    <cfRule type="duplicateValues" priority="498" dxfId="19">
      <formula>AND(COUNTIF($C$36:$C$42,C36)&gt;1,NOT(ISBLANK(C36)))</formula>
    </cfRule>
  </conditionalFormatting>
  <conditionalFormatting sqref="C5:C35">
    <cfRule type="duplicateValues" priority="499" dxfId="19">
      <formula>AND(COUNTIF($C$5:$C$35,C5)&gt;1,NOT(ISBLANK(C5)))</formula>
    </cfRule>
  </conditionalFormatting>
  <conditionalFormatting sqref="C46:C59 C43:C44">
    <cfRule type="duplicateValues" priority="500" dxfId="19">
      <formula>AND(COUNTIF($C$46:$C$59,C43)+COUNTIF($C$43:$C$44,C43)&gt;1,NOT(ISBLANK(C43)))</formula>
    </cfRule>
  </conditionalFormatting>
  <conditionalFormatting sqref="C46:C59 C5:C44">
    <cfRule type="duplicateValues" priority="502" dxfId="19">
      <formula>AND(COUNTIF($C$46:$C$59,C5)+COUNTIF($C$5:$C$44,C5)&gt;1,NOT(ISBLANK(C5)))</formula>
    </cfRule>
  </conditionalFormatting>
  <conditionalFormatting sqref="C43:C59">
    <cfRule type="duplicateValues" priority="504" dxfId="19">
      <formula>AND(COUNTIF($C$43:$C$59,C43)&gt;1,NOT(ISBLANK(C43)))</formula>
    </cfRule>
  </conditionalFormatting>
  <printOptions/>
  <pageMargins left="0.7" right="0.7" top="0.31" bottom="0.3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9">
      <selection activeCell="A2" sqref="A2:V2"/>
    </sheetView>
  </sheetViews>
  <sheetFormatPr defaultColWidth="8.796875" defaultRowHeight="17.25" customHeight="1"/>
  <cols>
    <col min="1" max="1" width="9" style="36" customWidth="1"/>
    <col min="2" max="2" width="9" style="87" hidden="1" customWidth="1"/>
    <col min="3" max="3" width="9" style="36" customWidth="1"/>
    <col min="4" max="4" width="0.1015625" style="83" customWidth="1"/>
    <col min="5" max="5" width="9" style="83" hidden="1" customWidth="1"/>
    <col min="6" max="6" width="20.69921875" style="83" customWidth="1"/>
    <col min="7" max="7" width="8.69921875" style="83" customWidth="1"/>
    <col min="8" max="8" width="0.1015625" style="84" hidden="1" customWidth="1"/>
    <col min="9" max="9" width="13.69921875" style="85" hidden="1" customWidth="1"/>
    <col min="10" max="10" width="12.5" style="86" hidden="1" customWidth="1"/>
    <col min="11" max="11" width="0.1015625" style="100" hidden="1" customWidth="1"/>
    <col min="12" max="13" width="10.59765625" style="100" hidden="1" customWidth="1"/>
    <col min="14" max="14" width="10.09765625" style="100" hidden="1" customWidth="1"/>
    <col min="15" max="15" width="9.59765625" style="100" hidden="1" customWidth="1"/>
    <col min="16" max="16" width="9.69921875" style="100" hidden="1" customWidth="1"/>
    <col min="17" max="17" width="8.5" style="100" hidden="1" customWidth="1"/>
    <col min="18" max="19" width="9.5" style="100" hidden="1" customWidth="1"/>
    <col min="20" max="20" width="11.5" style="100" customWidth="1"/>
    <col min="21" max="21" width="13.59765625" style="37" customWidth="1"/>
    <col min="22" max="22" width="10.59765625" style="36" customWidth="1"/>
    <col min="23" max="16384" width="9" style="36" customWidth="1"/>
  </cols>
  <sheetData>
    <row r="1" spans="1:22" ht="17.25" customHeight="1">
      <c r="A1" s="244" t="s">
        <v>385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</row>
    <row r="2" spans="1:22" ht="17.25" customHeight="1">
      <c r="A2" s="231" t="s">
        <v>583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</row>
    <row r="3" spans="2:10" ht="17.25" customHeight="1">
      <c r="B3" s="245"/>
      <c r="C3" s="245"/>
      <c r="D3" s="245"/>
      <c r="E3" s="245"/>
      <c r="F3" s="245"/>
      <c r="G3" s="245"/>
      <c r="H3" s="245"/>
      <c r="I3" s="245"/>
      <c r="J3" s="245"/>
    </row>
    <row r="4" spans="1:22" s="43" customFormat="1" ht="17.25" customHeight="1">
      <c r="A4" s="39" t="s">
        <v>250</v>
      </c>
      <c r="B4" s="39" t="s">
        <v>251</v>
      </c>
      <c r="C4" s="39" t="s">
        <v>252</v>
      </c>
      <c r="D4" s="40" t="s">
        <v>253</v>
      </c>
      <c r="E4" s="38" t="s">
        <v>254</v>
      </c>
      <c r="F4" s="38" t="s">
        <v>194</v>
      </c>
      <c r="G4" s="89" t="s">
        <v>255</v>
      </c>
      <c r="H4" s="41" t="s">
        <v>256</v>
      </c>
      <c r="I4" s="41" t="s">
        <v>257</v>
      </c>
      <c r="J4" s="41" t="s">
        <v>258</v>
      </c>
      <c r="K4" s="99" t="s">
        <v>479</v>
      </c>
      <c r="L4" s="99" t="s">
        <v>482</v>
      </c>
      <c r="M4" s="99" t="s">
        <v>484</v>
      </c>
      <c r="N4" s="99" t="s">
        <v>486</v>
      </c>
      <c r="O4" s="99" t="s">
        <v>558</v>
      </c>
      <c r="P4" s="99" t="s">
        <v>562</v>
      </c>
      <c r="Q4" s="99" t="s">
        <v>574</v>
      </c>
      <c r="R4" s="99" t="s">
        <v>579</v>
      </c>
      <c r="S4" s="99" t="s">
        <v>580</v>
      </c>
      <c r="T4" s="99" t="s">
        <v>499</v>
      </c>
      <c r="U4" s="42" t="s">
        <v>160</v>
      </c>
      <c r="V4" s="39" t="s">
        <v>161</v>
      </c>
    </row>
    <row r="5" spans="1:22" ht="17.25" customHeight="1">
      <c r="A5" s="44">
        <v>1</v>
      </c>
      <c r="B5" s="45">
        <v>239</v>
      </c>
      <c r="C5" s="54" t="s">
        <v>228</v>
      </c>
      <c r="D5" s="55" t="s">
        <v>386</v>
      </c>
      <c r="E5" s="56" t="s">
        <v>4</v>
      </c>
      <c r="F5" s="49" t="str">
        <f aca="true" t="shared" si="0" ref="F5:F16">D5&amp;" "&amp;E5</f>
        <v>Lê Thị Quỳnh  Anh</v>
      </c>
      <c r="G5" s="147" t="s">
        <v>387</v>
      </c>
      <c r="H5" s="57">
        <f>2085000+2300000</f>
        <v>4385000</v>
      </c>
      <c r="I5" s="58"/>
      <c r="J5" s="52">
        <f aca="true" t="shared" si="1" ref="J5:J16">H5-I5</f>
        <v>4385000</v>
      </c>
      <c r="K5" s="102"/>
      <c r="L5" s="102"/>
      <c r="M5" s="101"/>
      <c r="N5" s="101">
        <v>1668000</v>
      </c>
      <c r="O5" s="101"/>
      <c r="P5" s="101"/>
      <c r="Q5" s="101"/>
      <c r="R5" s="101"/>
      <c r="S5" s="101"/>
      <c r="T5" s="101">
        <f aca="true" t="shared" si="2" ref="T5:T16">J5-K5-L5-M5-N5-O5-P5-Q5-R5-S5</f>
        <v>2717000</v>
      </c>
      <c r="U5" s="35" t="s">
        <v>213</v>
      </c>
      <c r="V5" s="60"/>
    </row>
    <row r="6" spans="1:22" ht="17.25" customHeight="1">
      <c r="A6" s="44">
        <v>2</v>
      </c>
      <c r="B6" s="53"/>
      <c r="C6" s="54"/>
      <c r="D6" s="55"/>
      <c r="E6" s="56"/>
      <c r="F6" s="49" t="s">
        <v>21</v>
      </c>
      <c r="G6" s="46"/>
      <c r="H6" s="57">
        <f>2085000+2300000</f>
        <v>4385000</v>
      </c>
      <c r="I6" s="52"/>
      <c r="J6" s="52">
        <f>H6-I6</f>
        <v>4385000</v>
      </c>
      <c r="K6" s="102"/>
      <c r="L6" s="102"/>
      <c r="M6" s="101"/>
      <c r="N6" s="101"/>
      <c r="O6" s="101"/>
      <c r="P6" s="101"/>
      <c r="Q6" s="101"/>
      <c r="R6" s="101"/>
      <c r="S6" s="101"/>
      <c r="T6" s="101">
        <f t="shared" si="2"/>
        <v>4385000</v>
      </c>
      <c r="U6" s="35"/>
      <c r="V6" s="60"/>
    </row>
    <row r="7" spans="1:22" ht="17.25" customHeight="1">
      <c r="A7" s="44">
        <v>3</v>
      </c>
      <c r="B7" s="53"/>
      <c r="C7" s="54"/>
      <c r="D7" s="55"/>
      <c r="E7" s="56"/>
      <c r="F7" s="49" t="s">
        <v>567</v>
      </c>
      <c r="G7" s="46" t="s">
        <v>476</v>
      </c>
      <c r="H7" s="57">
        <f>2085000+2300000</f>
        <v>4385000</v>
      </c>
      <c r="I7" s="58"/>
      <c r="J7" s="52">
        <f>H7-I7</f>
        <v>4385000</v>
      </c>
      <c r="K7" s="102"/>
      <c r="L7" s="102"/>
      <c r="M7" s="101"/>
      <c r="N7" s="101"/>
      <c r="O7" s="101"/>
      <c r="P7" s="101"/>
      <c r="Q7" s="101"/>
      <c r="R7" s="101">
        <v>4000000</v>
      </c>
      <c r="S7" s="101"/>
      <c r="T7" s="101">
        <f t="shared" si="2"/>
        <v>385000</v>
      </c>
      <c r="U7" s="35"/>
      <c r="V7" s="60"/>
    </row>
    <row r="8" spans="1:22" ht="17.25" customHeight="1">
      <c r="A8" s="44">
        <v>4</v>
      </c>
      <c r="B8" s="45"/>
      <c r="C8" s="54"/>
      <c r="D8" s="55"/>
      <c r="E8" s="56"/>
      <c r="F8" s="49" t="s">
        <v>564</v>
      </c>
      <c r="G8" s="46"/>
      <c r="H8" s="57">
        <f>2085000+2300000</f>
        <v>4385000</v>
      </c>
      <c r="I8" s="52"/>
      <c r="J8" s="52">
        <f t="shared" si="1"/>
        <v>4385000</v>
      </c>
      <c r="K8" s="102"/>
      <c r="L8" s="102"/>
      <c r="M8" s="101"/>
      <c r="N8" s="101"/>
      <c r="O8" s="101"/>
      <c r="P8" s="101"/>
      <c r="Q8" s="101"/>
      <c r="R8" s="101"/>
      <c r="S8" s="101"/>
      <c r="T8" s="101">
        <f t="shared" si="2"/>
        <v>4385000</v>
      </c>
      <c r="U8" s="35"/>
      <c r="V8" s="60"/>
    </row>
    <row r="9" spans="1:22" ht="17.25" customHeight="1">
      <c r="A9" s="44">
        <v>5</v>
      </c>
      <c r="B9" s="45"/>
      <c r="C9" s="54"/>
      <c r="D9" s="55"/>
      <c r="E9" s="56"/>
      <c r="F9" s="49" t="s">
        <v>565</v>
      </c>
      <c r="G9" s="46"/>
      <c r="H9" s="57">
        <f>2085000+2300000</f>
        <v>4385000</v>
      </c>
      <c r="I9" s="52"/>
      <c r="J9" s="52">
        <v>4385000</v>
      </c>
      <c r="K9" s="102"/>
      <c r="L9" s="102"/>
      <c r="M9" s="101"/>
      <c r="N9" s="101"/>
      <c r="O9" s="101"/>
      <c r="P9" s="101"/>
      <c r="Q9" s="101">
        <v>4200000</v>
      </c>
      <c r="R9" s="101"/>
      <c r="S9" s="101"/>
      <c r="T9" s="101">
        <f t="shared" si="2"/>
        <v>185000</v>
      </c>
      <c r="U9" s="35"/>
      <c r="V9" s="60"/>
    </row>
    <row r="10" spans="1:22" ht="17.25" customHeight="1">
      <c r="A10" s="44">
        <v>6</v>
      </c>
      <c r="B10" s="45">
        <v>203</v>
      </c>
      <c r="C10" s="54" t="s">
        <v>391</v>
      </c>
      <c r="D10" s="55" t="s">
        <v>6</v>
      </c>
      <c r="E10" s="56" t="s">
        <v>366</v>
      </c>
      <c r="F10" s="49" t="str">
        <f t="shared" si="0"/>
        <v>Nguyễn Thị  Thương</v>
      </c>
      <c r="G10" s="46" t="s">
        <v>392</v>
      </c>
      <c r="H10" s="57">
        <f>2085000+2300000</f>
        <v>4385000</v>
      </c>
      <c r="I10" s="58"/>
      <c r="J10" s="52">
        <f t="shared" si="1"/>
        <v>4385000</v>
      </c>
      <c r="K10" s="102"/>
      <c r="L10" s="102"/>
      <c r="M10" s="101"/>
      <c r="N10" s="101">
        <v>834000</v>
      </c>
      <c r="O10" s="101"/>
      <c r="P10" s="101"/>
      <c r="Q10" s="101"/>
      <c r="R10" s="101"/>
      <c r="S10" s="101"/>
      <c r="T10" s="101">
        <f t="shared" si="2"/>
        <v>3551000</v>
      </c>
      <c r="U10" s="35"/>
      <c r="V10" s="60"/>
    </row>
    <row r="11" spans="1:22" ht="17.25" customHeight="1">
      <c r="A11" s="44">
        <v>7</v>
      </c>
      <c r="B11" s="45">
        <v>281</v>
      </c>
      <c r="C11" s="54" t="s">
        <v>393</v>
      </c>
      <c r="D11" s="55" t="s">
        <v>299</v>
      </c>
      <c r="E11" s="56" t="s">
        <v>94</v>
      </c>
      <c r="F11" s="49" t="str">
        <f t="shared" si="0"/>
        <v>Đường Thị  Thúy</v>
      </c>
      <c r="G11" s="46" t="s">
        <v>394</v>
      </c>
      <c r="H11" s="57">
        <f>2085000+2300000</f>
        <v>4385000</v>
      </c>
      <c r="I11" s="58">
        <v>417000</v>
      </c>
      <c r="J11" s="52">
        <f t="shared" si="1"/>
        <v>3968000</v>
      </c>
      <c r="K11" s="102"/>
      <c r="L11" s="102"/>
      <c r="M11" s="101"/>
      <c r="N11" s="101">
        <v>1668000</v>
      </c>
      <c r="O11" s="101"/>
      <c r="P11" s="101"/>
      <c r="Q11" s="101"/>
      <c r="R11" s="101"/>
      <c r="S11" s="101"/>
      <c r="T11" s="101">
        <f t="shared" si="2"/>
        <v>2300000</v>
      </c>
      <c r="U11" s="35"/>
      <c r="V11" s="60"/>
    </row>
    <row r="12" spans="1:22" ht="17.25" customHeight="1">
      <c r="A12" s="44">
        <v>8</v>
      </c>
      <c r="B12" s="45"/>
      <c r="C12" s="54"/>
      <c r="D12" s="55"/>
      <c r="E12" s="56"/>
      <c r="F12" s="49" t="s">
        <v>551</v>
      </c>
      <c r="G12" s="46"/>
      <c r="H12" s="57">
        <f>2085000+2300000</f>
        <v>4385000</v>
      </c>
      <c r="I12" s="58"/>
      <c r="J12" s="52">
        <f t="shared" si="1"/>
        <v>4385000</v>
      </c>
      <c r="K12" s="102"/>
      <c r="L12" s="102"/>
      <c r="M12" s="101"/>
      <c r="N12" s="101"/>
      <c r="O12" s="101"/>
      <c r="P12" s="101"/>
      <c r="Q12" s="101"/>
      <c r="R12" s="101"/>
      <c r="S12" s="101"/>
      <c r="T12" s="101">
        <f t="shared" si="2"/>
        <v>4385000</v>
      </c>
      <c r="U12" s="35" t="s">
        <v>552</v>
      </c>
      <c r="V12" s="60"/>
    </row>
    <row r="13" spans="1:22" ht="17.25" customHeight="1">
      <c r="A13" s="44">
        <v>9</v>
      </c>
      <c r="B13" s="45">
        <v>194</v>
      </c>
      <c r="C13" s="54" t="s">
        <v>396</v>
      </c>
      <c r="D13" s="55" t="s">
        <v>397</v>
      </c>
      <c r="E13" s="56" t="s">
        <v>372</v>
      </c>
      <c r="F13" s="49" t="str">
        <f t="shared" si="0"/>
        <v>Nguyễn Hữu  Tiệp</v>
      </c>
      <c r="G13" s="46" t="s">
        <v>398</v>
      </c>
      <c r="H13" s="57">
        <f>2085000+2300000</f>
        <v>4385000</v>
      </c>
      <c r="I13" s="58"/>
      <c r="J13" s="52">
        <f t="shared" si="1"/>
        <v>4385000</v>
      </c>
      <c r="K13" s="102"/>
      <c r="L13" s="102"/>
      <c r="M13" s="101"/>
      <c r="N13" s="101"/>
      <c r="O13" s="101"/>
      <c r="P13" s="101"/>
      <c r="Q13" s="101"/>
      <c r="R13" s="101"/>
      <c r="S13" s="101"/>
      <c r="T13" s="101">
        <f t="shared" si="2"/>
        <v>4385000</v>
      </c>
      <c r="U13" s="35"/>
      <c r="V13" s="60"/>
    </row>
    <row r="14" spans="1:22" s="73" customFormat="1" ht="17.25" customHeight="1">
      <c r="A14" s="44">
        <v>10</v>
      </c>
      <c r="B14" s="128"/>
      <c r="C14" s="65" t="s">
        <v>399</v>
      </c>
      <c r="D14" s="66" t="s">
        <v>22</v>
      </c>
      <c r="E14" s="67" t="s">
        <v>95</v>
      </c>
      <c r="F14" s="120" t="str">
        <f t="shared" si="0"/>
        <v>Nguyễn Thị Trang</v>
      </c>
      <c r="G14" s="65" t="s">
        <v>400</v>
      </c>
      <c r="H14" s="57">
        <f>2085000+2300000</f>
        <v>4385000</v>
      </c>
      <c r="I14" s="69">
        <v>834000</v>
      </c>
      <c r="J14" s="69">
        <f t="shared" si="1"/>
        <v>3551000</v>
      </c>
      <c r="K14" s="121"/>
      <c r="L14" s="121"/>
      <c r="M14" s="129"/>
      <c r="N14" s="129"/>
      <c r="O14" s="129"/>
      <c r="P14" s="129"/>
      <c r="Q14" s="129"/>
      <c r="R14" s="129"/>
      <c r="S14" s="129"/>
      <c r="T14" s="101">
        <f t="shared" si="2"/>
        <v>3551000</v>
      </c>
      <c r="U14" s="72"/>
      <c r="V14" s="71"/>
    </row>
    <row r="15" spans="1:22" s="77" customFormat="1" ht="17.25" customHeight="1">
      <c r="A15" s="44">
        <v>11</v>
      </c>
      <c r="B15" s="45">
        <v>317</v>
      </c>
      <c r="C15" s="54" t="s">
        <v>401</v>
      </c>
      <c r="D15" s="55" t="s">
        <v>402</v>
      </c>
      <c r="E15" s="56" t="s">
        <v>99</v>
      </c>
      <c r="F15" s="49" t="str">
        <f t="shared" si="0"/>
        <v>Phạm Thị  Tươi</v>
      </c>
      <c r="G15" s="46" t="s">
        <v>348</v>
      </c>
      <c r="H15" s="57">
        <f>2085000+2300000</f>
        <v>4385000</v>
      </c>
      <c r="I15" s="58"/>
      <c r="J15" s="52">
        <f t="shared" si="1"/>
        <v>4385000</v>
      </c>
      <c r="K15" s="102"/>
      <c r="L15" s="102"/>
      <c r="M15" s="101"/>
      <c r="N15" s="101"/>
      <c r="O15" s="101"/>
      <c r="P15" s="101"/>
      <c r="Q15" s="101"/>
      <c r="R15" s="101"/>
      <c r="S15" s="101"/>
      <c r="T15" s="101">
        <f t="shared" si="2"/>
        <v>4385000</v>
      </c>
      <c r="U15" s="76"/>
      <c r="V15" s="61"/>
    </row>
    <row r="16" spans="1:22" s="77" customFormat="1" ht="17.25" customHeight="1">
      <c r="A16" s="44">
        <v>12</v>
      </c>
      <c r="B16" s="45">
        <v>201</v>
      </c>
      <c r="C16" s="54" t="s">
        <v>403</v>
      </c>
      <c r="D16" s="55" t="s">
        <v>6</v>
      </c>
      <c r="E16" s="56" t="s">
        <v>100</v>
      </c>
      <c r="F16" s="49" t="str">
        <f t="shared" si="0"/>
        <v>Nguyễn Thị  Vân</v>
      </c>
      <c r="G16" s="194" t="s">
        <v>404</v>
      </c>
      <c r="H16" s="57">
        <f>2085000+2300000</f>
        <v>4385000</v>
      </c>
      <c r="I16" s="58">
        <v>1251000</v>
      </c>
      <c r="J16" s="52">
        <f t="shared" si="1"/>
        <v>3134000</v>
      </c>
      <c r="K16" s="102"/>
      <c r="L16" s="102"/>
      <c r="M16" s="101"/>
      <c r="N16" s="101">
        <v>2502000</v>
      </c>
      <c r="O16" s="101"/>
      <c r="P16" s="101"/>
      <c r="Q16" s="101"/>
      <c r="R16" s="170"/>
      <c r="S16" s="170"/>
      <c r="T16" s="170">
        <f t="shared" si="2"/>
        <v>632000</v>
      </c>
      <c r="U16" s="76"/>
      <c r="V16" s="61"/>
    </row>
    <row r="17" spans="1:22" s="82" customFormat="1" ht="17.25" customHeight="1">
      <c r="A17" s="81"/>
      <c r="B17" s="93"/>
      <c r="C17" s="81"/>
      <c r="D17" s="246" t="s">
        <v>190</v>
      </c>
      <c r="E17" s="247"/>
      <c r="F17" s="173" t="s">
        <v>190</v>
      </c>
      <c r="G17" s="94"/>
      <c r="H17" s="95">
        <f aca="true" t="shared" si="3" ref="H17:N17">SUM(H5:H16)</f>
        <v>52620000</v>
      </c>
      <c r="I17" s="95">
        <f t="shared" si="3"/>
        <v>2502000</v>
      </c>
      <c r="J17" s="95">
        <f t="shared" si="3"/>
        <v>50118000</v>
      </c>
      <c r="K17" s="95">
        <f t="shared" si="3"/>
        <v>0</v>
      </c>
      <c r="L17" s="95">
        <f t="shared" si="3"/>
        <v>0</v>
      </c>
      <c r="M17" s="95">
        <f t="shared" si="3"/>
        <v>0</v>
      </c>
      <c r="N17" s="95">
        <f t="shared" si="3"/>
        <v>6672000</v>
      </c>
      <c r="O17" s="132"/>
      <c r="P17" s="132"/>
      <c r="Q17" s="132"/>
      <c r="R17" s="95"/>
      <c r="S17" s="95"/>
      <c r="T17" s="223">
        <f>SUM(T5:T16)</f>
        <v>35246000</v>
      </c>
      <c r="U17" s="80"/>
      <c r="V17" s="81"/>
    </row>
    <row r="19" spans="8:22" ht="17.25" customHeight="1">
      <c r="H19" s="36"/>
      <c r="I19" s="248" t="s">
        <v>384</v>
      </c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</row>
    <row r="20" spans="1:22" ht="17.25" customHeight="1">
      <c r="A20" s="82"/>
      <c r="B20" s="249" t="s">
        <v>185</v>
      </c>
      <c r="C20" s="249"/>
      <c r="D20" s="249"/>
      <c r="E20" s="88"/>
      <c r="F20" s="88"/>
      <c r="G20" s="88"/>
      <c r="H20" s="36"/>
      <c r="I20" s="250" t="s">
        <v>184</v>
      </c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</row>
  </sheetData>
  <sheetProtection/>
  <mergeCells count="7">
    <mergeCell ref="A1:V1"/>
    <mergeCell ref="B3:J3"/>
    <mergeCell ref="D17:E17"/>
    <mergeCell ref="I19:V19"/>
    <mergeCell ref="B20:D20"/>
    <mergeCell ref="I20:V20"/>
    <mergeCell ref="A2:V2"/>
  </mergeCells>
  <conditionalFormatting sqref="C15:C16">
    <cfRule type="duplicateValues" priority="82" dxfId="19">
      <formula>AND(COUNTIF($C$15:$C$16,C15)&gt;1,NOT(ISBLANK(C15)))</formula>
    </cfRule>
  </conditionalFormatting>
  <conditionalFormatting sqref="C10:C16">
    <cfRule type="duplicateValues" priority="83" dxfId="19">
      <formula>AND(COUNTIF($C$10:$C$16,C10)&gt;1,NOT(ISBLANK(C10)))</formula>
    </cfRule>
  </conditionalFormatting>
  <conditionalFormatting sqref="C5:C16">
    <cfRule type="duplicateValues" priority="84" dxfId="19">
      <formula>AND(COUNTIF($C$5:$C$16,C5)&gt;1,NOT(ISBLANK(C5)))</formula>
    </cfRule>
  </conditionalFormatting>
  <conditionalFormatting sqref="C5:C9">
    <cfRule type="duplicateValues" priority="85" dxfId="19">
      <formula>AND(COUNTIF($C$5:$C$9,C5)&gt;1,NOT(ISBLANK(C5)))</formula>
    </cfRule>
  </conditionalFormatting>
  <printOptions/>
  <pageMargins left="0.7" right="0.7" top="0.32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49">
      <selection activeCell="A2" sqref="A2:W2"/>
    </sheetView>
  </sheetViews>
  <sheetFormatPr defaultColWidth="8.796875" defaultRowHeight="17.25" customHeight="1"/>
  <cols>
    <col min="1" max="1" width="8.69921875" style="127" customWidth="1"/>
    <col min="2" max="2" width="9" style="162" hidden="1" customWidth="1"/>
    <col min="3" max="3" width="9" style="127" customWidth="1"/>
    <col min="4" max="5" width="9" style="163" hidden="1" customWidth="1"/>
    <col min="6" max="6" width="21.8984375" style="163" customWidth="1"/>
    <col min="7" max="7" width="8.59765625" style="163" customWidth="1"/>
    <col min="8" max="8" width="11.3984375" style="167" hidden="1" customWidth="1"/>
    <col min="9" max="9" width="11.19921875" style="168" hidden="1" customWidth="1"/>
    <col min="10" max="10" width="10.5" style="169" hidden="1" customWidth="1"/>
    <col min="11" max="11" width="9.69921875" style="169" hidden="1" customWidth="1"/>
    <col min="12" max="12" width="8.8984375" style="169" hidden="1" customWidth="1"/>
    <col min="13" max="14" width="9.3984375" style="169" hidden="1" customWidth="1"/>
    <col min="15" max="15" width="8.3984375" style="169" hidden="1" customWidth="1"/>
    <col min="16" max="16" width="8.69921875" style="169" hidden="1" customWidth="1"/>
    <col min="17" max="17" width="8.59765625" style="169" hidden="1" customWidth="1"/>
    <col min="18" max="20" width="10.19921875" style="169" hidden="1" customWidth="1"/>
    <col min="21" max="21" width="12" style="169" customWidth="1"/>
    <col min="22" max="22" width="14.19921875" style="135" customWidth="1"/>
    <col min="23" max="16384" width="9" style="127" customWidth="1"/>
  </cols>
  <sheetData>
    <row r="1" spans="1:23" ht="17.25" customHeight="1">
      <c r="A1" s="238" t="s">
        <v>405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</row>
    <row r="2" spans="1:23" ht="17.25" customHeight="1">
      <c r="A2" s="231" t="s">
        <v>583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</row>
    <row r="3" spans="2:21" ht="17.25" customHeight="1">
      <c r="B3" s="251"/>
      <c r="C3" s="251"/>
      <c r="D3" s="251"/>
      <c r="E3" s="251"/>
      <c r="F3" s="251"/>
      <c r="G3" s="251"/>
      <c r="H3" s="251"/>
      <c r="I3" s="251"/>
      <c r="J3" s="251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</row>
    <row r="4" spans="1:23" s="144" customFormat="1" ht="17.25" customHeight="1">
      <c r="A4" s="136" t="s">
        <v>250</v>
      </c>
      <c r="B4" s="136" t="s">
        <v>251</v>
      </c>
      <c r="C4" s="136" t="s">
        <v>252</v>
      </c>
      <c r="D4" s="137" t="s">
        <v>253</v>
      </c>
      <c r="E4" s="138" t="s">
        <v>254</v>
      </c>
      <c r="F4" s="139" t="s">
        <v>194</v>
      </c>
      <c r="G4" s="139" t="s">
        <v>255</v>
      </c>
      <c r="H4" s="140" t="s">
        <v>256</v>
      </c>
      <c r="I4" s="140" t="s">
        <v>257</v>
      </c>
      <c r="J4" s="140" t="s">
        <v>258</v>
      </c>
      <c r="K4" s="141" t="s">
        <v>479</v>
      </c>
      <c r="L4" s="141" t="s">
        <v>482</v>
      </c>
      <c r="M4" s="141" t="s">
        <v>485</v>
      </c>
      <c r="N4" s="141" t="s">
        <v>486</v>
      </c>
      <c r="O4" s="141" t="s">
        <v>510</v>
      </c>
      <c r="P4" s="141" t="s">
        <v>511</v>
      </c>
      <c r="Q4" s="141" t="s">
        <v>35</v>
      </c>
      <c r="R4" s="141" t="s">
        <v>562</v>
      </c>
      <c r="S4" s="141" t="s">
        <v>579</v>
      </c>
      <c r="T4" s="141" t="s">
        <v>580</v>
      </c>
      <c r="U4" s="141" t="s">
        <v>499</v>
      </c>
      <c r="V4" s="142" t="s">
        <v>160</v>
      </c>
      <c r="W4" s="143" t="s">
        <v>161</v>
      </c>
    </row>
    <row r="5" spans="1:23" ht="17.25" customHeight="1">
      <c r="A5" s="145">
        <v>1</v>
      </c>
      <c r="B5" s="146">
        <v>216</v>
      </c>
      <c r="C5" s="147" t="s">
        <v>406</v>
      </c>
      <c r="D5" s="148" t="s">
        <v>352</v>
      </c>
      <c r="E5" s="75" t="s">
        <v>51</v>
      </c>
      <c r="F5" s="149" t="str">
        <f>D5&amp;" "&amp;E5</f>
        <v>Lê Văn  Bắc</v>
      </c>
      <c r="G5" s="90" t="s">
        <v>407</v>
      </c>
      <c r="H5" s="96">
        <f>2465000+2680000</f>
        <v>5145000</v>
      </c>
      <c r="I5" s="97">
        <v>2465000</v>
      </c>
      <c r="J5" s="97">
        <f>H5-I5</f>
        <v>2680000</v>
      </c>
      <c r="K5" s="97"/>
      <c r="L5" s="97"/>
      <c r="M5" s="97"/>
      <c r="N5" s="97">
        <v>2465000</v>
      </c>
      <c r="O5" s="97"/>
      <c r="P5" s="97"/>
      <c r="Q5" s="97"/>
      <c r="R5" s="97"/>
      <c r="S5" s="97"/>
      <c r="T5" s="97"/>
      <c r="U5" s="97">
        <f>J5-K5-L5-M5-N5-O5-P5-Q5-R5-S5-T5</f>
        <v>215000</v>
      </c>
      <c r="V5" s="150"/>
      <c r="W5" s="151"/>
    </row>
    <row r="6" spans="1:23" ht="17.25" customHeight="1">
      <c r="A6" s="152">
        <v>2</v>
      </c>
      <c r="B6" s="91">
        <v>462</v>
      </c>
      <c r="C6" s="46" t="s">
        <v>221</v>
      </c>
      <c r="D6" s="47" t="s">
        <v>408</v>
      </c>
      <c r="E6" s="48" t="s">
        <v>409</v>
      </c>
      <c r="F6" s="149" t="str">
        <f aca="true" t="shared" si="0" ref="F6:F32">D6&amp;" "&amp;E6</f>
        <v>Vũ Hữu  Chất</v>
      </c>
      <c r="G6" s="90" t="s">
        <v>410</v>
      </c>
      <c r="H6" s="96">
        <f aca="true" t="shared" si="1" ref="H6:H35">2465000+2680000</f>
        <v>5145000</v>
      </c>
      <c r="I6" s="58">
        <v>1000000</v>
      </c>
      <c r="J6" s="58">
        <f aca="true" t="shared" si="2" ref="J6:J33">H6-I6</f>
        <v>4145000</v>
      </c>
      <c r="K6" s="58"/>
      <c r="L6" s="58"/>
      <c r="M6" s="97"/>
      <c r="N6" s="97"/>
      <c r="O6" s="97"/>
      <c r="P6" s="97"/>
      <c r="Q6" s="97"/>
      <c r="R6" s="97"/>
      <c r="S6" s="97"/>
      <c r="T6" s="97"/>
      <c r="U6" s="97">
        <f aca="true" t="shared" si="3" ref="U6:U39">J6-K6-L6-M6-N6-O6-P6-Q6-R6-S6-T6</f>
        <v>4145000</v>
      </c>
      <c r="V6" s="126" t="s">
        <v>214</v>
      </c>
      <c r="W6" s="125"/>
    </row>
    <row r="7" spans="1:23" ht="17.25" customHeight="1">
      <c r="A7" s="145">
        <v>3</v>
      </c>
      <c r="B7" s="152">
        <v>13</v>
      </c>
      <c r="C7" s="46" t="s">
        <v>222</v>
      </c>
      <c r="D7" s="47" t="s">
        <v>411</v>
      </c>
      <c r="E7" s="48" t="s">
        <v>125</v>
      </c>
      <c r="F7" s="149" t="str">
        <f t="shared" si="0"/>
        <v>Nguyễn Kim  Chung</v>
      </c>
      <c r="G7" s="90" t="s">
        <v>412</v>
      </c>
      <c r="H7" s="96">
        <f t="shared" si="1"/>
        <v>5145000</v>
      </c>
      <c r="I7" s="58">
        <v>1479000</v>
      </c>
      <c r="J7" s="58">
        <f t="shared" si="2"/>
        <v>3666000</v>
      </c>
      <c r="K7" s="58"/>
      <c r="L7" s="58"/>
      <c r="M7" s="97"/>
      <c r="N7" s="97"/>
      <c r="O7" s="97"/>
      <c r="P7" s="97"/>
      <c r="Q7" s="97">
        <v>1479000</v>
      </c>
      <c r="R7" s="97"/>
      <c r="S7" s="97"/>
      <c r="T7" s="97"/>
      <c r="U7" s="97">
        <f t="shared" si="3"/>
        <v>2187000</v>
      </c>
      <c r="V7" s="126" t="s">
        <v>215</v>
      </c>
      <c r="W7" s="125"/>
    </row>
    <row r="8" spans="1:23" ht="17.25" customHeight="1">
      <c r="A8" s="152">
        <v>4</v>
      </c>
      <c r="B8" s="152">
        <v>264</v>
      </c>
      <c r="C8" s="46" t="s">
        <v>223</v>
      </c>
      <c r="D8" s="47" t="s">
        <v>362</v>
      </c>
      <c r="E8" s="48" t="s">
        <v>126</v>
      </c>
      <c r="F8" s="149" t="str">
        <f t="shared" si="0"/>
        <v>Nguyễn Đình  Công</v>
      </c>
      <c r="G8" s="90" t="s">
        <v>413</v>
      </c>
      <c r="H8" s="96">
        <f t="shared" si="1"/>
        <v>5145000</v>
      </c>
      <c r="I8" s="58">
        <v>1479000</v>
      </c>
      <c r="J8" s="58">
        <f t="shared" si="2"/>
        <v>3666000</v>
      </c>
      <c r="K8" s="58">
        <v>3451000</v>
      </c>
      <c r="L8" s="58"/>
      <c r="M8" s="97"/>
      <c r="N8" s="97"/>
      <c r="O8" s="97"/>
      <c r="P8" s="97"/>
      <c r="Q8" s="97"/>
      <c r="R8" s="97"/>
      <c r="S8" s="97"/>
      <c r="T8" s="97"/>
      <c r="U8" s="97">
        <f t="shared" si="3"/>
        <v>215000</v>
      </c>
      <c r="V8" s="126" t="s">
        <v>216</v>
      </c>
      <c r="W8" s="125"/>
    </row>
    <row r="9" spans="1:23" ht="17.25" customHeight="1">
      <c r="A9" s="145">
        <v>5</v>
      </c>
      <c r="B9" s="152">
        <v>28</v>
      </c>
      <c r="C9" s="46" t="s">
        <v>414</v>
      </c>
      <c r="D9" s="47" t="s">
        <v>373</v>
      </c>
      <c r="E9" s="48" t="s">
        <v>388</v>
      </c>
      <c r="F9" s="149" t="str">
        <f t="shared" si="0"/>
        <v>Phạm Văn  Đào</v>
      </c>
      <c r="G9" s="90" t="s">
        <v>415</v>
      </c>
      <c r="H9" s="96">
        <f t="shared" si="1"/>
        <v>5145000</v>
      </c>
      <c r="I9" s="58">
        <v>1479000</v>
      </c>
      <c r="J9" s="58">
        <f t="shared" si="2"/>
        <v>3666000</v>
      </c>
      <c r="K9" s="58"/>
      <c r="L9" s="58"/>
      <c r="M9" s="97"/>
      <c r="N9" s="97">
        <v>2451000</v>
      </c>
      <c r="O9" s="97"/>
      <c r="P9" s="97"/>
      <c r="Q9" s="97"/>
      <c r="R9" s="97"/>
      <c r="S9" s="97"/>
      <c r="T9" s="97"/>
      <c r="U9" s="97">
        <f t="shared" si="3"/>
        <v>1215000</v>
      </c>
      <c r="V9" s="126"/>
      <c r="W9" s="125"/>
    </row>
    <row r="10" spans="1:23" ht="17.25" customHeight="1">
      <c r="A10" s="152">
        <v>6</v>
      </c>
      <c r="B10" s="152"/>
      <c r="C10" s="46"/>
      <c r="D10" s="47"/>
      <c r="E10" s="48"/>
      <c r="F10" s="149" t="s">
        <v>491</v>
      </c>
      <c r="G10" s="90" t="s">
        <v>492</v>
      </c>
      <c r="H10" s="96">
        <f t="shared" si="1"/>
        <v>5145000</v>
      </c>
      <c r="I10" s="52"/>
      <c r="J10" s="58">
        <f t="shared" si="2"/>
        <v>5145000</v>
      </c>
      <c r="K10" s="58"/>
      <c r="L10" s="58"/>
      <c r="M10" s="97"/>
      <c r="N10" s="97">
        <v>4000000</v>
      </c>
      <c r="O10" s="97"/>
      <c r="P10" s="97"/>
      <c r="Q10" s="97"/>
      <c r="R10" s="97"/>
      <c r="S10" s="97"/>
      <c r="T10" s="97"/>
      <c r="U10" s="97">
        <f t="shared" si="3"/>
        <v>1145000</v>
      </c>
      <c r="V10" s="126"/>
      <c r="W10" s="125"/>
    </row>
    <row r="11" spans="1:23" ht="17.25" customHeight="1">
      <c r="A11" s="145">
        <v>7</v>
      </c>
      <c r="B11" s="152">
        <v>57</v>
      </c>
      <c r="C11" s="46" t="s">
        <v>416</v>
      </c>
      <c r="D11" s="47" t="s">
        <v>131</v>
      </c>
      <c r="E11" s="48" t="s">
        <v>136</v>
      </c>
      <c r="F11" s="149" t="str">
        <f t="shared" si="0"/>
        <v>Nguyễn Văn  Hải</v>
      </c>
      <c r="G11" s="90" t="s">
        <v>395</v>
      </c>
      <c r="H11" s="96">
        <f t="shared" si="1"/>
        <v>5145000</v>
      </c>
      <c r="I11" s="58">
        <v>493000</v>
      </c>
      <c r="J11" s="58">
        <f t="shared" si="2"/>
        <v>4652000</v>
      </c>
      <c r="K11" s="58"/>
      <c r="L11" s="58"/>
      <c r="M11" s="97"/>
      <c r="N11" s="97">
        <v>1972000</v>
      </c>
      <c r="O11" s="97"/>
      <c r="P11" s="97"/>
      <c r="Q11" s="97"/>
      <c r="R11" s="97"/>
      <c r="S11" s="97"/>
      <c r="T11" s="97"/>
      <c r="U11" s="97">
        <f t="shared" si="3"/>
        <v>2680000</v>
      </c>
      <c r="V11" s="126"/>
      <c r="W11" s="125"/>
    </row>
    <row r="12" spans="1:23" ht="17.25" customHeight="1">
      <c r="A12" s="152">
        <v>8</v>
      </c>
      <c r="B12" s="91">
        <v>488</v>
      </c>
      <c r="C12" s="46" t="s">
        <v>224</v>
      </c>
      <c r="D12" s="47" t="s">
        <v>417</v>
      </c>
      <c r="E12" s="48" t="s">
        <v>418</v>
      </c>
      <c r="F12" s="149" t="str">
        <f t="shared" si="0"/>
        <v>Dương Công  Hậu </v>
      </c>
      <c r="G12" s="90" t="s">
        <v>272</v>
      </c>
      <c r="H12" s="96">
        <f t="shared" si="1"/>
        <v>5145000</v>
      </c>
      <c r="I12" s="58">
        <v>493000</v>
      </c>
      <c r="J12" s="58">
        <f t="shared" si="2"/>
        <v>4652000</v>
      </c>
      <c r="K12" s="58">
        <v>4437000</v>
      </c>
      <c r="L12" s="58"/>
      <c r="M12" s="97"/>
      <c r="N12" s="97"/>
      <c r="O12" s="97"/>
      <c r="P12" s="97"/>
      <c r="Q12" s="97"/>
      <c r="R12" s="97"/>
      <c r="S12" s="97"/>
      <c r="T12" s="97"/>
      <c r="U12" s="97">
        <f t="shared" si="3"/>
        <v>215000</v>
      </c>
      <c r="V12" s="126" t="s">
        <v>217</v>
      </c>
      <c r="W12" s="125"/>
    </row>
    <row r="13" spans="1:23" ht="17.25" customHeight="1">
      <c r="A13" s="145">
        <v>9</v>
      </c>
      <c r="B13" s="152"/>
      <c r="C13" s="46"/>
      <c r="D13" s="47"/>
      <c r="E13" s="48"/>
      <c r="F13" s="149" t="s">
        <v>489</v>
      </c>
      <c r="G13" s="90" t="s">
        <v>490</v>
      </c>
      <c r="H13" s="96">
        <f t="shared" si="1"/>
        <v>5145000</v>
      </c>
      <c r="I13" s="52"/>
      <c r="J13" s="58">
        <f t="shared" si="2"/>
        <v>5145000</v>
      </c>
      <c r="K13" s="58"/>
      <c r="L13" s="58"/>
      <c r="M13" s="97"/>
      <c r="N13" s="97">
        <v>4437000</v>
      </c>
      <c r="O13" s="97"/>
      <c r="P13" s="97"/>
      <c r="Q13" s="97"/>
      <c r="R13" s="97"/>
      <c r="S13" s="97"/>
      <c r="T13" s="97"/>
      <c r="U13" s="97">
        <f t="shared" si="3"/>
        <v>708000</v>
      </c>
      <c r="V13" s="126"/>
      <c r="W13" s="125"/>
    </row>
    <row r="14" spans="1:23" ht="17.25" customHeight="1">
      <c r="A14" s="152">
        <v>10</v>
      </c>
      <c r="B14" s="91">
        <v>490</v>
      </c>
      <c r="C14" s="46" t="s">
        <v>419</v>
      </c>
      <c r="D14" s="47" t="s">
        <v>27</v>
      </c>
      <c r="E14" s="153" t="s">
        <v>420</v>
      </c>
      <c r="F14" s="149" t="str">
        <f t="shared" si="0"/>
        <v>Lê Thị Hiền </v>
      </c>
      <c r="G14" s="90" t="s">
        <v>421</v>
      </c>
      <c r="H14" s="96">
        <f t="shared" si="1"/>
        <v>5145000</v>
      </c>
      <c r="I14" s="52">
        <f>493000+500000</f>
        <v>993000</v>
      </c>
      <c r="J14" s="58">
        <f t="shared" si="2"/>
        <v>4152000</v>
      </c>
      <c r="K14" s="58"/>
      <c r="L14" s="58"/>
      <c r="M14" s="97"/>
      <c r="N14" s="97"/>
      <c r="O14" s="97"/>
      <c r="P14" s="97"/>
      <c r="Q14" s="97"/>
      <c r="R14" s="97"/>
      <c r="S14" s="97"/>
      <c r="T14" s="97"/>
      <c r="U14" s="97">
        <f t="shared" si="3"/>
        <v>4152000</v>
      </c>
      <c r="V14" s="126"/>
      <c r="W14" s="125"/>
    </row>
    <row r="15" spans="1:23" ht="17.25" customHeight="1">
      <c r="A15" s="145">
        <v>11</v>
      </c>
      <c r="B15" s="91">
        <v>412</v>
      </c>
      <c r="C15" s="46" t="s">
        <v>422</v>
      </c>
      <c r="D15" s="47" t="s">
        <v>423</v>
      </c>
      <c r="E15" s="48" t="s">
        <v>70</v>
      </c>
      <c r="F15" s="149" t="str">
        <f t="shared" si="0"/>
        <v>Nguyễn Trung  Hiếu</v>
      </c>
      <c r="G15" s="90" t="s">
        <v>424</v>
      </c>
      <c r="H15" s="96">
        <f t="shared" si="1"/>
        <v>5145000</v>
      </c>
      <c r="I15" s="58"/>
      <c r="J15" s="58">
        <f t="shared" si="2"/>
        <v>5145000</v>
      </c>
      <c r="K15" s="58"/>
      <c r="L15" s="58"/>
      <c r="M15" s="97"/>
      <c r="N15" s="97"/>
      <c r="O15" s="97"/>
      <c r="P15" s="97"/>
      <c r="Q15" s="97"/>
      <c r="R15" s="97"/>
      <c r="S15" s="97"/>
      <c r="T15" s="97"/>
      <c r="U15" s="97">
        <f t="shared" si="3"/>
        <v>5145000</v>
      </c>
      <c r="V15" s="126"/>
      <c r="W15" s="125"/>
    </row>
    <row r="16" spans="1:23" ht="17.25" customHeight="1">
      <c r="A16" s="152">
        <v>12</v>
      </c>
      <c r="B16" s="152"/>
      <c r="C16" s="46" t="s">
        <v>425</v>
      </c>
      <c r="D16" s="47" t="s">
        <v>426</v>
      </c>
      <c r="E16" s="48" t="s">
        <v>70</v>
      </c>
      <c r="F16" s="149" t="str">
        <f t="shared" si="0"/>
        <v>Hoàng Trung Hiếu</v>
      </c>
      <c r="G16" s="90" t="s">
        <v>427</v>
      </c>
      <c r="H16" s="96">
        <f t="shared" si="1"/>
        <v>5145000</v>
      </c>
      <c r="I16" s="52">
        <v>2456000</v>
      </c>
      <c r="J16" s="58">
        <f t="shared" si="2"/>
        <v>2689000</v>
      </c>
      <c r="K16" s="58"/>
      <c r="L16" s="58"/>
      <c r="M16" s="97"/>
      <c r="N16" s="97"/>
      <c r="O16" s="97"/>
      <c r="P16" s="97"/>
      <c r="Q16" s="97"/>
      <c r="R16" s="97"/>
      <c r="S16" s="97"/>
      <c r="T16" s="97"/>
      <c r="U16" s="97">
        <f t="shared" si="3"/>
        <v>2689000</v>
      </c>
      <c r="V16" s="126"/>
      <c r="W16" s="125"/>
    </row>
    <row r="17" spans="1:23" ht="17.25" customHeight="1">
      <c r="A17" s="145">
        <v>13</v>
      </c>
      <c r="B17" s="45">
        <v>103</v>
      </c>
      <c r="C17" s="46" t="s">
        <v>291</v>
      </c>
      <c r="D17" s="47" t="s">
        <v>292</v>
      </c>
      <c r="E17" s="48" t="s">
        <v>70</v>
      </c>
      <c r="F17" s="49" t="str">
        <f>D17&amp;" "&amp;E17</f>
        <v>Trần Tuấn  Hiếu</v>
      </c>
      <c r="G17" s="50" t="s">
        <v>293</v>
      </c>
      <c r="H17" s="96">
        <f t="shared" si="1"/>
        <v>5145000</v>
      </c>
      <c r="I17" s="52">
        <v>1251000</v>
      </c>
      <c r="J17" s="59">
        <f>H17-I17</f>
        <v>3894000</v>
      </c>
      <c r="K17" s="58"/>
      <c r="L17" s="58"/>
      <c r="M17" s="97"/>
      <c r="N17" s="97"/>
      <c r="O17" s="97"/>
      <c r="P17" s="97"/>
      <c r="Q17" s="97"/>
      <c r="R17" s="97"/>
      <c r="S17" s="97"/>
      <c r="T17" s="97"/>
      <c r="U17" s="97">
        <f t="shared" si="3"/>
        <v>3894000</v>
      </c>
      <c r="V17" s="126"/>
      <c r="W17" s="125"/>
    </row>
    <row r="18" spans="1:23" ht="17.25" customHeight="1">
      <c r="A18" s="152">
        <v>14</v>
      </c>
      <c r="B18" s="152">
        <v>56</v>
      </c>
      <c r="C18" s="46" t="s">
        <v>225</v>
      </c>
      <c r="D18" s="47" t="s">
        <v>428</v>
      </c>
      <c r="E18" s="48" t="s">
        <v>429</v>
      </c>
      <c r="F18" s="149" t="str">
        <f t="shared" si="0"/>
        <v>Dương Xuân  Hóa</v>
      </c>
      <c r="G18" s="90" t="s">
        <v>430</v>
      </c>
      <c r="H18" s="96">
        <f t="shared" si="1"/>
        <v>5145000</v>
      </c>
      <c r="I18" s="58">
        <v>1479000</v>
      </c>
      <c r="J18" s="58">
        <f t="shared" si="2"/>
        <v>3666000</v>
      </c>
      <c r="K18" s="58"/>
      <c r="L18" s="58"/>
      <c r="M18" s="97"/>
      <c r="N18" s="97"/>
      <c r="O18" s="97"/>
      <c r="P18" s="97"/>
      <c r="Q18" s="97"/>
      <c r="R18" s="97"/>
      <c r="S18" s="97"/>
      <c r="T18" s="97"/>
      <c r="U18" s="97">
        <f t="shared" si="3"/>
        <v>3666000</v>
      </c>
      <c r="V18" s="126" t="s">
        <v>218</v>
      </c>
      <c r="W18" s="125"/>
    </row>
    <row r="19" spans="1:23" ht="17.25" customHeight="1">
      <c r="A19" s="145">
        <v>15</v>
      </c>
      <c r="B19" s="152"/>
      <c r="C19" s="46" t="s">
        <v>226</v>
      </c>
      <c r="D19" s="47" t="s">
        <v>431</v>
      </c>
      <c r="E19" s="48" t="s">
        <v>432</v>
      </c>
      <c r="F19" s="149" t="str">
        <f t="shared" si="0"/>
        <v>Đào Bốc Hỏa</v>
      </c>
      <c r="G19" s="90" t="s">
        <v>433</v>
      </c>
      <c r="H19" s="96">
        <f t="shared" si="1"/>
        <v>5145000</v>
      </c>
      <c r="I19" s="52">
        <v>2456000</v>
      </c>
      <c r="J19" s="58">
        <f t="shared" si="2"/>
        <v>2689000</v>
      </c>
      <c r="K19" s="58">
        <v>2474000</v>
      </c>
      <c r="L19" s="58"/>
      <c r="M19" s="97"/>
      <c r="N19" s="97"/>
      <c r="O19" s="97"/>
      <c r="P19" s="97"/>
      <c r="Q19" s="97"/>
      <c r="R19" s="97"/>
      <c r="S19" s="97"/>
      <c r="T19" s="97"/>
      <c r="U19" s="97">
        <f t="shared" si="3"/>
        <v>215000</v>
      </c>
      <c r="V19" s="126" t="s">
        <v>219</v>
      </c>
      <c r="W19" s="125"/>
    </row>
    <row r="20" spans="1:23" ht="17.25" customHeight="1">
      <c r="A20" s="152">
        <v>16</v>
      </c>
      <c r="B20" s="152">
        <v>160</v>
      </c>
      <c r="C20" s="46" t="s">
        <v>435</v>
      </c>
      <c r="D20" s="47" t="s">
        <v>131</v>
      </c>
      <c r="E20" s="48" t="s">
        <v>141</v>
      </c>
      <c r="F20" s="149" t="str">
        <f t="shared" si="0"/>
        <v>Nguyễn Văn  Huy</v>
      </c>
      <c r="G20" s="90" t="s">
        <v>436</v>
      </c>
      <c r="H20" s="96">
        <f t="shared" si="1"/>
        <v>5145000</v>
      </c>
      <c r="I20" s="52"/>
      <c r="J20" s="58">
        <f t="shared" si="2"/>
        <v>5145000</v>
      </c>
      <c r="K20" s="58"/>
      <c r="L20" s="58"/>
      <c r="M20" s="97"/>
      <c r="N20" s="97"/>
      <c r="O20" s="97"/>
      <c r="P20" s="97"/>
      <c r="Q20" s="97">
        <v>2465000</v>
      </c>
      <c r="R20" s="97"/>
      <c r="S20" s="97"/>
      <c r="T20" s="97"/>
      <c r="U20" s="97">
        <f t="shared" si="3"/>
        <v>2680000</v>
      </c>
      <c r="V20" s="126"/>
      <c r="W20" s="125"/>
    </row>
    <row r="21" spans="1:23" ht="17.25" customHeight="1">
      <c r="A21" s="145">
        <v>17</v>
      </c>
      <c r="B21" s="152">
        <v>364</v>
      </c>
      <c r="C21" s="46" t="s">
        <v>437</v>
      </c>
      <c r="D21" s="47" t="s">
        <v>434</v>
      </c>
      <c r="E21" s="48" t="s">
        <v>438</v>
      </c>
      <c r="F21" s="149" t="str">
        <f t="shared" si="0"/>
        <v>Dương Văn  Kiểm</v>
      </c>
      <c r="G21" s="90"/>
      <c r="H21" s="96">
        <f t="shared" si="1"/>
        <v>5145000</v>
      </c>
      <c r="I21" s="52">
        <f>493000+493000</f>
        <v>986000</v>
      </c>
      <c r="J21" s="58">
        <f t="shared" si="2"/>
        <v>4159000</v>
      </c>
      <c r="K21" s="58"/>
      <c r="L21" s="58"/>
      <c r="M21" s="97"/>
      <c r="N21" s="97"/>
      <c r="O21" s="97"/>
      <c r="P21" s="97"/>
      <c r="Q21" s="97"/>
      <c r="R21" s="97"/>
      <c r="S21" s="97"/>
      <c r="T21" s="97"/>
      <c r="U21" s="97">
        <f t="shared" si="3"/>
        <v>4159000</v>
      </c>
      <c r="V21" s="126"/>
      <c r="W21" s="125"/>
    </row>
    <row r="22" spans="1:23" ht="17.25" customHeight="1">
      <c r="A22" s="152">
        <v>18</v>
      </c>
      <c r="B22" s="152"/>
      <c r="C22" s="46" t="s">
        <v>439</v>
      </c>
      <c r="D22" s="47" t="s">
        <v>131</v>
      </c>
      <c r="E22" s="48" t="s">
        <v>440</v>
      </c>
      <c r="F22" s="149" t="str">
        <f t="shared" si="0"/>
        <v>Nguyễn Văn  Lâm</v>
      </c>
      <c r="G22" s="90" t="s">
        <v>353</v>
      </c>
      <c r="H22" s="96">
        <f t="shared" si="1"/>
        <v>5145000</v>
      </c>
      <c r="I22" s="52">
        <v>1000000</v>
      </c>
      <c r="J22" s="58">
        <f t="shared" si="2"/>
        <v>4145000</v>
      </c>
      <c r="K22" s="58"/>
      <c r="L22" s="58"/>
      <c r="M22" s="97"/>
      <c r="N22" s="97">
        <v>3930000</v>
      </c>
      <c r="O22" s="97"/>
      <c r="P22" s="97"/>
      <c r="Q22" s="97"/>
      <c r="R22" s="97"/>
      <c r="S22" s="97"/>
      <c r="T22" s="97"/>
      <c r="U22" s="97">
        <f t="shared" si="3"/>
        <v>215000</v>
      </c>
      <c r="V22" s="126"/>
      <c r="W22" s="125"/>
    </row>
    <row r="23" spans="1:23" ht="17.25" customHeight="1">
      <c r="A23" s="145">
        <v>19</v>
      </c>
      <c r="B23" s="91">
        <v>456</v>
      </c>
      <c r="C23" s="46" t="s">
        <v>227</v>
      </c>
      <c r="D23" s="47" t="s">
        <v>441</v>
      </c>
      <c r="E23" s="48" t="s">
        <v>442</v>
      </c>
      <c r="F23" s="149" t="str">
        <f t="shared" si="0"/>
        <v>Đặng Văn  Mừng</v>
      </c>
      <c r="G23" s="90" t="s">
        <v>354</v>
      </c>
      <c r="H23" s="96">
        <f t="shared" si="1"/>
        <v>5145000</v>
      </c>
      <c r="I23" s="58">
        <v>493000</v>
      </c>
      <c r="J23" s="58">
        <f t="shared" si="2"/>
        <v>4652000</v>
      </c>
      <c r="K23" s="58"/>
      <c r="L23" s="58"/>
      <c r="M23" s="97"/>
      <c r="N23" s="97"/>
      <c r="O23" s="97"/>
      <c r="P23" s="97"/>
      <c r="Q23" s="97"/>
      <c r="R23" s="97"/>
      <c r="S23" s="97"/>
      <c r="T23" s="97"/>
      <c r="U23" s="97">
        <f t="shared" si="3"/>
        <v>4652000</v>
      </c>
      <c r="V23" s="126" t="s">
        <v>220</v>
      </c>
      <c r="W23" s="125"/>
    </row>
    <row r="24" spans="1:23" ht="17.25" customHeight="1">
      <c r="A24" s="152">
        <v>20</v>
      </c>
      <c r="B24" s="152">
        <v>157</v>
      </c>
      <c r="C24" s="46" t="s">
        <v>443</v>
      </c>
      <c r="D24" s="47" t="s">
        <v>131</v>
      </c>
      <c r="E24" s="48" t="s">
        <v>13</v>
      </c>
      <c r="F24" s="149" t="str">
        <f t="shared" si="0"/>
        <v>Nguyễn Văn  Nam</v>
      </c>
      <c r="G24" s="90" t="s">
        <v>444</v>
      </c>
      <c r="H24" s="96">
        <f t="shared" si="1"/>
        <v>5145000</v>
      </c>
      <c r="I24" s="58">
        <v>493000</v>
      </c>
      <c r="J24" s="58">
        <f t="shared" si="2"/>
        <v>4652000</v>
      </c>
      <c r="K24" s="58"/>
      <c r="L24" s="58"/>
      <c r="M24" s="97"/>
      <c r="N24" s="97">
        <v>1972000</v>
      </c>
      <c r="O24" s="97"/>
      <c r="P24" s="97"/>
      <c r="Q24" s="97"/>
      <c r="R24" s="97"/>
      <c r="S24" s="97"/>
      <c r="T24" s="97"/>
      <c r="U24" s="97">
        <f t="shared" si="3"/>
        <v>2680000</v>
      </c>
      <c r="V24" s="126"/>
      <c r="W24" s="125"/>
    </row>
    <row r="25" spans="1:23" ht="17.25" customHeight="1">
      <c r="A25" s="145">
        <v>21</v>
      </c>
      <c r="B25" s="64">
        <v>3</v>
      </c>
      <c r="C25" s="122" t="s">
        <v>242</v>
      </c>
      <c r="D25" s="123" t="s">
        <v>105</v>
      </c>
      <c r="E25" s="124" t="s">
        <v>338</v>
      </c>
      <c r="F25" s="120" t="str">
        <f>D25&amp;" "&amp;E25</f>
        <v>Hoàng Thị  Niên</v>
      </c>
      <c r="G25" s="68" t="s">
        <v>339</v>
      </c>
      <c r="H25" s="96">
        <f t="shared" si="1"/>
        <v>5145000</v>
      </c>
      <c r="I25" s="70"/>
      <c r="J25" s="70">
        <f>H25-I25</f>
        <v>5145000</v>
      </c>
      <c r="K25" s="71"/>
      <c r="L25" s="103">
        <v>4170000</v>
      </c>
      <c r="M25" s="97"/>
      <c r="N25" s="97"/>
      <c r="O25" s="97"/>
      <c r="P25" s="97"/>
      <c r="Q25" s="97"/>
      <c r="R25" s="97"/>
      <c r="S25" s="97"/>
      <c r="T25" s="97"/>
      <c r="U25" s="97">
        <f t="shared" si="3"/>
        <v>975000</v>
      </c>
      <c r="V25" s="126"/>
      <c r="W25" s="125"/>
    </row>
    <row r="26" spans="1:23" ht="17.25" customHeight="1">
      <c r="A26" s="152">
        <v>22</v>
      </c>
      <c r="B26" s="152"/>
      <c r="C26" s="46" t="s">
        <v>389</v>
      </c>
      <c r="D26" s="47" t="s">
        <v>22</v>
      </c>
      <c r="E26" s="48" t="s">
        <v>87</v>
      </c>
      <c r="F26" s="149" t="str">
        <f t="shared" si="0"/>
        <v>Nguyễn Thị Oanh</v>
      </c>
      <c r="G26" s="90" t="s">
        <v>390</v>
      </c>
      <c r="H26" s="96">
        <f t="shared" si="1"/>
        <v>5145000</v>
      </c>
      <c r="I26" s="52">
        <v>1200000</v>
      </c>
      <c r="J26" s="58">
        <f t="shared" si="2"/>
        <v>3945000</v>
      </c>
      <c r="K26" s="58"/>
      <c r="L26" s="58"/>
      <c r="M26" s="97"/>
      <c r="N26" s="97"/>
      <c r="O26" s="97"/>
      <c r="P26" s="97"/>
      <c r="Q26" s="97"/>
      <c r="R26" s="97"/>
      <c r="S26" s="97"/>
      <c r="T26" s="97"/>
      <c r="U26" s="97">
        <f t="shared" si="3"/>
        <v>3945000</v>
      </c>
      <c r="V26" s="126"/>
      <c r="W26" s="125"/>
    </row>
    <row r="27" spans="1:23" ht="17.25" customHeight="1">
      <c r="A27" s="145">
        <v>23</v>
      </c>
      <c r="B27" s="152">
        <v>123</v>
      </c>
      <c r="C27" s="46" t="s">
        <v>445</v>
      </c>
      <c r="D27" s="47" t="s">
        <v>446</v>
      </c>
      <c r="E27" s="48" t="s">
        <v>447</v>
      </c>
      <c r="F27" s="149" t="str">
        <f t="shared" si="0"/>
        <v>Đỗ Đình  Phong</v>
      </c>
      <c r="G27" s="90" t="s">
        <v>448</v>
      </c>
      <c r="H27" s="96">
        <f t="shared" si="1"/>
        <v>5145000</v>
      </c>
      <c r="I27" s="58">
        <v>1972000</v>
      </c>
      <c r="J27" s="58">
        <f t="shared" si="2"/>
        <v>3173000</v>
      </c>
      <c r="K27" s="58"/>
      <c r="L27" s="58"/>
      <c r="M27" s="97"/>
      <c r="N27" s="97">
        <v>2958000</v>
      </c>
      <c r="O27" s="97"/>
      <c r="P27" s="97"/>
      <c r="Q27" s="97"/>
      <c r="R27" s="97"/>
      <c r="S27" s="97"/>
      <c r="T27" s="97"/>
      <c r="U27" s="97">
        <f t="shared" si="3"/>
        <v>215000</v>
      </c>
      <c r="V27" s="126"/>
      <c r="W27" s="125"/>
    </row>
    <row r="28" spans="1:23" ht="17.25" customHeight="1">
      <c r="A28" s="152">
        <v>24</v>
      </c>
      <c r="B28" s="152"/>
      <c r="C28" s="154" t="s">
        <v>449</v>
      </c>
      <c r="D28" s="47" t="s">
        <v>450</v>
      </c>
      <c r="E28" s="48" t="s">
        <v>447</v>
      </c>
      <c r="F28" s="149" t="str">
        <f t="shared" si="0"/>
        <v>Phạm Thanh Phong</v>
      </c>
      <c r="G28" s="90" t="s">
        <v>451</v>
      </c>
      <c r="H28" s="96">
        <f t="shared" si="1"/>
        <v>5145000</v>
      </c>
      <c r="I28" s="52">
        <v>500000</v>
      </c>
      <c r="J28" s="58">
        <f t="shared" si="2"/>
        <v>4645000</v>
      </c>
      <c r="K28" s="58"/>
      <c r="L28" s="58"/>
      <c r="M28" s="97"/>
      <c r="N28" s="97">
        <v>3000000</v>
      </c>
      <c r="O28" s="97"/>
      <c r="P28" s="97"/>
      <c r="Q28" s="97"/>
      <c r="R28" s="97"/>
      <c r="S28" s="97"/>
      <c r="T28" s="97"/>
      <c r="U28" s="97">
        <f t="shared" si="3"/>
        <v>1645000</v>
      </c>
      <c r="V28" s="126"/>
      <c r="W28" s="125"/>
    </row>
    <row r="29" spans="1:23" ht="17.25" customHeight="1">
      <c r="A29" s="145">
        <v>25</v>
      </c>
      <c r="B29" s="152">
        <v>360</v>
      </c>
      <c r="C29" s="46" t="s">
        <v>452</v>
      </c>
      <c r="D29" s="47" t="s">
        <v>453</v>
      </c>
      <c r="E29" s="48" t="s">
        <v>148</v>
      </c>
      <c r="F29" s="149" t="str">
        <f t="shared" si="0"/>
        <v>Phạm Đình  Quang</v>
      </c>
      <c r="G29" s="90" t="s">
        <v>316</v>
      </c>
      <c r="H29" s="96">
        <f t="shared" si="1"/>
        <v>5145000</v>
      </c>
      <c r="I29" s="52">
        <v>2465000</v>
      </c>
      <c r="J29" s="58">
        <f t="shared" si="2"/>
        <v>2680000</v>
      </c>
      <c r="K29" s="58"/>
      <c r="L29" s="58"/>
      <c r="M29" s="97"/>
      <c r="N29" s="97"/>
      <c r="O29" s="97"/>
      <c r="P29" s="97"/>
      <c r="Q29" s="97"/>
      <c r="R29" s="97"/>
      <c r="S29" s="97"/>
      <c r="T29" s="97"/>
      <c r="U29" s="97">
        <f t="shared" si="3"/>
        <v>2680000</v>
      </c>
      <c r="V29" s="126"/>
      <c r="W29" s="125"/>
    </row>
    <row r="30" spans="1:23" ht="17.25" customHeight="1">
      <c r="A30" s="152">
        <v>26</v>
      </c>
      <c r="B30" s="152">
        <v>96</v>
      </c>
      <c r="C30" s="46" t="s">
        <v>454</v>
      </c>
      <c r="D30" s="47" t="s">
        <v>455</v>
      </c>
      <c r="E30" s="48" t="s">
        <v>149</v>
      </c>
      <c r="F30" s="149" t="str">
        <f t="shared" si="0"/>
        <v>Nguyễn Phúc  Sơn</v>
      </c>
      <c r="G30" s="90" t="s">
        <v>456</v>
      </c>
      <c r="H30" s="96">
        <f t="shared" si="1"/>
        <v>5145000</v>
      </c>
      <c r="I30" s="58">
        <v>1000000</v>
      </c>
      <c r="J30" s="58">
        <f t="shared" si="2"/>
        <v>4145000</v>
      </c>
      <c r="K30" s="58"/>
      <c r="L30" s="58"/>
      <c r="M30" s="97"/>
      <c r="N30" s="97"/>
      <c r="O30" s="97"/>
      <c r="P30" s="97"/>
      <c r="Q30" s="97"/>
      <c r="R30" s="97"/>
      <c r="S30" s="97"/>
      <c r="T30" s="97"/>
      <c r="U30" s="97">
        <f t="shared" si="3"/>
        <v>4145000</v>
      </c>
      <c r="V30" s="126"/>
      <c r="W30" s="125"/>
    </row>
    <row r="31" spans="1:23" ht="17.25" customHeight="1">
      <c r="A31" s="145">
        <v>27</v>
      </c>
      <c r="B31" s="155"/>
      <c r="C31" s="78" t="s">
        <v>457</v>
      </c>
      <c r="D31" s="47" t="s">
        <v>458</v>
      </c>
      <c r="E31" s="48" t="s">
        <v>149</v>
      </c>
      <c r="F31" s="149" t="str">
        <f t="shared" si="0"/>
        <v>Chu Văn  Sơn</v>
      </c>
      <c r="G31" s="156" t="s">
        <v>305</v>
      </c>
      <c r="H31" s="96">
        <f t="shared" si="1"/>
        <v>5145000</v>
      </c>
      <c r="I31" s="92">
        <v>1479000</v>
      </c>
      <c r="J31" s="58">
        <f t="shared" si="2"/>
        <v>3666000</v>
      </c>
      <c r="K31" s="58"/>
      <c r="L31" s="58"/>
      <c r="M31" s="97"/>
      <c r="N31" s="97">
        <v>2958000</v>
      </c>
      <c r="O31" s="97"/>
      <c r="P31" s="97"/>
      <c r="Q31" s="97"/>
      <c r="R31" s="97"/>
      <c r="S31" s="97"/>
      <c r="T31" s="97"/>
      <c r="U31" s="97">
        <f t="shared" si="3"/>
        <v>708000</v>
      </c>
      <c r="V31" s="126"/>
      <c r="W31" s="125"/>
    </row>
    <row r="32" spans="1:23" ht="17.25" customHeight="1">
      <c r="A32" s="152">
        <v>28</v>
      </c>
      <c r="B32" s="152">
        <v>288</v>
      </c>
      <c r="C32" s="46" t="s">
        <v>459</v>
      </c>
      <c r="D32" s="47" t="s">
        <v>274</v>
      </c>
      <c r="E32" s="48" t="s">
        <v>88</v>
      </c>
      <c r="F32" s="149" t="str">
        <f t="shared" si="0"/>
        <v>Phan Văn  Thái</v>
      </c>
      <c r="G32" s="90" t="s">
        <v>460</v>
      </c>
      <c r="H32" s="96">
        <f t="shared" si="1"/>
        <v>5145000</v>
      </c>
      <c r="I32" s="58"/>
      <c r="J32" s="58">
        <f t="shared" si="2"/>
        <v>5145000</v>
      </c>
      <c r="K32" s="58"/>
      <c r="L32" s="58"/>
      <c r="M32" s="97"/>
      <c r="N32" s="97"/>
      <c r="O32" s="97"/>
      <c r="P32" s="97"/>
      <c r="Q32" s="97"/>
      <c r="R32" s="97"/>
      <c r="S32" s="97">
        <v>3000000</v>
      </c>
      <c r="T32" s="97"/>
      <c r="U32" s="97">
        <f t="shared" si="3"/>
        <v>2145000</v>
      </c>
      <c r="V32" s="126"/>
      <c r="W32" s="125"/>
    </row>
    <row r="33" spans="1:23" ht="17.25" customHeight="1">
      <c r="A33" s="145">
        <v>29</v>
      </c>
      <c r="B33" s="91">
        <v>377</v>
      </c>
      <c r="C33" s="46" t="s">
        <v>461</v>
      </c>
      <c r="D33" s="47" t="s">
        <v>462</v>
      </c>
      <c r="E33" s="48" t="s">
        <v>463</v>
      </c>
      <c r="F33" s="149" t="str">
        <f aca="true" t="shared" si="4" ref="F33:F41">D33&amp;" "&amp;E33</f>
        <v>Lương Văn  Thao</v>
      </c>
      <c r="G33" s="90" t="s">
        <v>464</v>
      </c>
      <c r="H33" s="96">
        <f t="shared" si="1"/>
        <v>5145000</v>
      </c>
      <c r="I33" s="52">
        <f>493000+493000</f>
        <v>986000</v>
      </c>
      <c r="J33" s="58">
        <f t="shared" si="2"/>
        <v>4159000</v>
      </c>
      <c r="K33" s="58"/>
      <c r="L33" s="58"/>
      <c r="M33" s="97">
        <v>2500000</v>
      </c>
      <c r="N33" s="97">
        <v>1479000</v>
      </c>
      <c r="O33" s="97"/>
      <c r="P33" s="97"/>
      <c r="Q33" s="97"/>
      <c r="R33" s="97"/>
      <c r="S33" s="97"/>
      <c r="T33" s="97"/>
      <c r="U33" s="97">
        <f t="shared" si="3"/>
        <v>180000</v>
      </c>
      <c r="V33" s="126"/>
      <c r="W33" s="125"/>
    </row>
    <row r="34" spans="1:23" ht="17.25" customHeight="1">
      <c r="A34" s="152">
        <v>30</v>
      </c>
      <c r="B34" s="152"/>
      <c r="C34" s="46"/>
      <c r="D34" s="47"/>
      <c r="E34" s="48"/>
      <c r="F34" s="149" t="s">
        <v>493</v>
      </c>
      <c r="G34" s="90"/>
      <c r="H34" s="96">
        <f t="shared" si="1"/>
        <v>5145000</v>
      </c>
      <c r="I34" s="58"/>
      <c r="J34" s="58">
        <f aca="true" t="shared" si="5" ref="J34:J41">H34-I34</f>
        <v>5145000</v>
      </c>
      <c r="K34" s="58"/>
      <c r="L34" s="58"/>
      <c r="M34" s="97"/>
      <c r="N34" s="97"/>
      <c r="O34" s="97"/>
      <c r="P34" s="97"/>
      <c r="Q34" s="97"/>
      <c r="R34" s="97"/>
      <c r="S34" s="97"/>
      <c r="T34" s="97"/>
      <c r="U34" s="97">
        <f t="shared" si="3"/>
        <v>5145000</v>
      </c>
      <c r="V34" s="126"/>
      <c r="W34" s="125"/>
    </row>
    <row r="35" spans="1:23" ht="17.25" customHeight="1">
      <c r="A35" s="145">
        <v>31</v>
      </c>
      <c r="B35" s="91"/>
      <c r="C35" s="46"/>
      <c r="D35" s="47"/>
      <c r="E35" s="48"/>
      <c r="F35" s="149" t="s">
        <v>487</v>
      </c>
      <c r="G35" s="90" t="s">
        <v>488</v>
      </c>
      <c r="H35" s="96">
        <f t="shared" si="1"/>
        <v>5145000</v>
      </c>
      <c r="I35" s="52"/>
      <c r="J35" s="58">
        <f t="shared" si="5"/>
        <v>5145000</v>
      </c>
      <c r="K35" s="58"/>
      <c r="L35" s="58"/>
      <c r="M35" s="97"/>
      <c r="N35" s="97">
        <v>2465000</v>
      </c>
      <c r="O35" s="97"/>
      <c r="P35" s="97"/>
      <c r="Q35" s="97"/>
      <c r="R35" s="97"/>
      <c r="S35" s="97"/>
      <c r="T35" s="97"/>
      <c r="U35" s="97">
        <f t="shared" si="3"/>
        <v>2680000</v>
      </c>
      <c r="V35" s="126" t="s">
        <v>549</v>
      </c>
      <c r="W35" s="125"/>
    </row>
    <row r="36" spans="1:23" ht="17.25" customHeight="1">
      <c r="A36" s="152">
        <v>32</v>
      </c>
      <c r="B36" s="152">
        <v>93</v>
      </c>
      <c r="C36" s="46" t="s">
        <v>465</v>
      </c>
      <c r="D36" s="47" t="s">
        <v>131</v>
      </c>
      <c r="E36" s="48" t="s">
        <v>41</v>
      </c>
      <c r="F36" s="149" t="str">
        <f t="shared" si="4"/>
        <v>Nguyễn Văn  Trọng</v>
      </c>
      <c r="G36" s="46" t="s">
        <v>466</v>
      </c>
      <c r="H36" s="96">
        <f aca="true" t="shared" si="6" ref="H36:H41">2465000+2680000</f>
        <v>5145000</v>
      </c>
      <c r="I36" s="52"/>
      <c r="J36" s="58">
        <f t="shared" si="5"/>
        <v>5145000</v>
      </c>
      <c r="K36" s="58"/>
      <c r="L36" s="58"/>
      <c r="M36" s="97"/>
      <c r="N36" s="97">
        <v>2465000</v>
      </c>
      <c r="O36" s="97"/>
      <c r="P36" s="97"/>
      <c r="Q36" s="97"/>
      <c r="R36" s="97"/>
      <c r="S36" s="97"/>
      <c r="T36" s="97"/>
      <c r="U36" s="97">
        <f t="shared" si="3"/>
        <v>2680000</v>
      </c>
      <c r="V36" s="126" t="s">
        <v>550</v>
      </c>
      <c r="W36" s="125"/>
    </row>
    <row r="37" spans="1:23" ht="17.25" customHeight="1">
      <c r="A37" s="145">
        <v>33</v>
      </c>
      <c r="B37" s="152">
        <v>219</v>
      </c>
      <c r="C37" s="46" t="s">
        <v>467</v>
      </c>
      <c r="D37" s="47" t="s">
        <v>131</v>
      </c>
      <c r="E37" s="48" t="s">
        <v>98</v>
      </c>
      <c r="F37" s="149" t="str">
        <f t="shared" si="4"/>
        <v>Nguyễn Văn  Trường</v>
      </c>
      <c r="G37" s="46" t="s">
        <v>468</v>
      </c>
      <c r="H37" s="96">
        <f t="shared" si="6"/>
        <v>5145000</v>
      </c>
      <c r="I37" s="52"/>
      <c r="J37" s="58">
        <f t="shared" si="5"/>
        <v>5145000</v>
      </c>
      <c r="K37" s="58"/>
      <c r="L37" s="58"/>
      <c r="M37" s="97"/>
      <c r="N37" s="97"/>
      <c r="O37" s="97"/>
      <c r="P37" s="97"/>
      <c r="Q37" s="97"/>
      <c r="R37" s="97"/>
      <c r="S37" s="97"/>
      <c r="T37" s="97"/>
      <c r="U37" s="97">
        <f t="shared" si="3"/>
        <v>5145000</v>
      </c>
      <c r="V37" s="126"/>
      <c r="W37" s="125"/>
    </row>
    <row r="38" spans="1:23" ht="17.25" customHeight="1">
      <c r="A38" s="152">
        <v>34</v>
      </c>
      <c r="B38" s="152"/>
      <c r="C38" s="46" t="s">
        <v>469</v>
      </c>
      <c r="D38" s="47" t="s">
        <v>131</v>
      </c>
      <c r="E38" s="48" t="s">
        <v>98</v>
      </c>
      <c r="F38" s="149" t="str">
        <f t="shared" si="4"/>
        <v>Nguyễn Văn  Trường</v>
      </c>
      <c r="G38" s="46" t="s">
        <v>470</v>
      </c>
      <c r="H38" s="96">
        <f t="shared" si="6"/>
        <v>5145000</v>
      </c>
      <c r="I38" s="52">
        <v>1972000</v>
      </c>
      <c r="J38" s="58">
        <f t="shared" si="5"/>
        <v>3173000</v>
      </c>
      <c r="K38" s="58"/>
      <c r="L38" s="58"/>
      <c r="M38" s="97"/>
      <c r="N38" s="97">
        <v>2958000</v>
      </c>
      <c r="O38" s="97"/>
      <c r="P38" s="97"/>
      <c r="Q38" s="97"/>
      <c r="R38" s="97"/>
      <c r="S38" s="97"/>
      <c r="T38" s="97"/>
      <c r="U38" s="97">
        <f t="shared" si="3"/>
        <v>215000</v>
      </c>
      <c r="V38" s="126"/>
      <c r="W38" s="125"/>
    </row>
    <row r="39" spans="1:23" ht="17.25" customHeight="1">
      <c r="A39" s="145">
        <v>35</v>
      </c>
      <c r="B39" s="91">
        <v>407</v>
      </c>
      <c r="C39" s="46" t="s">
        <v>472</v>
      </c>
      <c r="D39" s="47" t="s">
        <v>471</v>
      </c>
      <c r="E39" s="48" t="s">
        <v>155</v>
      </c>
      <c r="F39" s="149" t="str">
        <f t="shared" si="4"/>
        <v>Triệu Văn  Tuấn</v>
      </c>
      <c r="G39" s="46" t="s">
        <v>473</v>
      </c>
      <c r="H39" s="96">
        <f t="shared" si="6"/>
        <v>5145000</v>
      </c>
      <c r="I39" s="52">
        <v>2465000</v>
      </c>
      <c r="J39" s="58">
        <f t="shared" si="5"/>
        <v>2680000</v>
      </c>
      <c r="K39" s="58"/>
      <c r="L39" s="58"/>
      <c r="M39" s="97"/>
      <c r="N39" s="97">
        <v>2465000</v>
      </c>
      <c r="O39" s="97"/>
      <c r="P39" s="97"/>
      <c r="Q39" s="97"/>
      <c r="R39" s="97"/>
      <c r="S39" s="97"/>
      <c r="T39" s="97"/>
      <c r="U39" s="97">
        <f t="shared" si="3"/>
        <v>215000</v>
      </c>
      <c r="V39" s="126"/>
      <c r="W39" s="125"/>
    </row>
    <row r="40" spans="1:23" ht="17.25" customHeight="1">
      <c r="A40" s="152">
        <v>36</v>
      </c>
      <c r="B40" s="152"/>
      <c r="C40" s="46" t="s">
        <v>474</v>
      </c>
      <c r="D40" s="47" t="s">
        <v>274</v>
      </c>
      <c r="E40" s="48" t="s">
        <v>155</v>
      </c>
      <c r="F40" s="149" t="str">
        <f t="shared" si="4"/>
        <v>Phan Văn  Tuấn</v>
      </c>
      <c r="G40" s="46" t="s">
        <v>475</v>
      </c>
      <c r="H40" s="96">
        <f t="shared" si="6"/>
        <v>5145000</v>
      </c>
      <c r="I40" s="52">
        <v>2465000</v>
      </c>
      <c r="J40" s="58">
        <f t="shared" si="5"/>
        <v>2680000</v>
      </c>
      <c r="K40" s="58"/>
      <c r="L40" s="58"/>
      <c r="M40" s="97"/>
      <c r="N40" s="97"/>
      <c r="O40" s="97"/>
      <c r="P40" s="97"/>
      <c r="Q40" s="97"/>
      <c r="R40" s="97"/>
      <c r="S40" s="97">
        <v>2400000</v>
      </c>
      <c r="T40" s="97"/>
      <c r="U40" s="97">
        <f>J40-K40-L40-M40-N40-O40-P40-Q40-R40-S40-T40</f>
        <v>280000</v>
      </c>
      <c r="V40" s="126"/>
      <c r="W40" s="125"/>
    </row>
    <row r="41" spans="1:23" ht="17.25" customHeight="1">
      <c r="A41" s="145">
        <v>37</v>
      </c>
      <c r="B41" s="91">
        <v>444</v>
      </c>
      <c r="C41" s="46" t="s">
        <v>477</v>
      </c>
      <c r="D41" s="47" t="s">
        <v>382</v>
      </c>
      <c r="E41" s="48" t="s">
        <v>383</v>
      </c>
      <c r="F41" s="149" t="str">
        <f t="shared" si="4"/>
        <v>Nguyễn Quốc  Xuân</v>
      </c>
      <c r="G41" s="46" t="s">
        <v>478</v>
      </c>
      <c r="H41" s="96">
        <f t="shared" si="6"/>
        <v>5145000</v>
      </c>
      <c r="I41" s="52"/>
      <c r="J41" s="58">
        <f t="shared" si="5"/>
        <v>5145000</v>
      </c>
      <c r="K41" s="58"/>
      <c r="L41" s="58"/>
      <c r="M41" s="97"/>
      <c r="N41" s="97"/>
      <c r="O41" s="97">
        <v>2465000</v>
      </c>
      <c r="P41" s="97"/>
      <c r="Q41" s="97"/>
      <c r="R41" s="97"/>
      <c r="S41" s="97"/>
      <c r="T41" s="97"/>
      <c r="U41" s="178">
        <f>J41-K41-L41-M41-N41-O41-P41-Q41-R41-S41-T41</f>
        <v>2680000</v>
      </c>
      <c r="V41" s="126"/>
      <c r="W41" s="125"/>
    </row>
    <row r="42" spans="1:23" s="161" customFormat="1" ht="17.25" customHeight="1">
      <c r="A42" s="157"/>
      <c r="B42" s="157"/>
      <c r="C42" s="158"/>
      <c r="D42" s="252" t="s">
        <v>190</v>
      </c>
      <c r="E42" s="253"/>
      <c r="F42" s="175" t="s">
        <v>190</v>
      </c>
      <c r="G42" s="158"/>
      <c r="H42" s="98">
        <f aca="true" t="shared" si="7" ref="H42:P42">SUM(H5:H41)</f>
        <v>190365000</v>
      </c>
      <c r="I42" s="98">
        <f t="shared" si="7"/>
        <v>36999000</v>
      </c>
      <c r="J42" s="98">
        <f t="shared" si="7"/>
        <v>153366000</v>
      </c>
      <c r="K42" s="98">
        <f t="shared" si="7"/>
        <v>10362000</v>
      </c>
      <c r="L42" s="98">
        <f t="shared" si="7"/>
        <v>4170000</v>
      </c>
      <c r="M42" s="98">
        <f t="shared" si="7"/>
        <v>2500000</v>
      </c>
      <c r="N42" s="98">
        <f t="shared" si="7"/>
        <v>41975000</v>
      </c>
      <c r="O42" s="98">
        <f t="shared" si="7"/>
        <v>2465000</v>
      </c>
      <c r="P42" s="98">
        <f t="shared" si="7"/>
        <v>0</v>
      </c>
      <c r="Q42" s="98"/>
      <c r="R42" s="98"/>
      <c r="S42" s="98"/>
      <c r="T42" s="98"/>
      <c r="U42" s="222">
        <f>SUM(U5:U41)</f>
        <v>82550000</v>
      </c>
      <c r="V42" s="159"/>
      <c r="W42" s="160"/>
    </row>
    <row r="43" spans="8:23" ht="17.25" customHeight="1">
      <c r="H43" s="127"/>
      <c r="I43" s="164"/>
      <c r="J43" s="254" t="s">
        <v>384</v>
      </c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</row>
    <row r="44" spans="1:23" s="161" customFormat="1" ht="17.25" customHeight="1">
      <c r="A44" s="242" t="s">
        <v>185</v>
      </c>
      <c r="B44" s="242"/>
      <c r="C44" s="242"/>
      <c r="D44" s="242"/>
      <c r="E44" s="165"/>
      <c r="F44" s="165"/>
      <c r="G44" s="165"/>
      <c r="I44" s="166"/>
      <c r="J44" s="243" t="s">
        <v>184</v>
      </c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</row>
  </sheetData>
  <sheetProtection/>
  <mergeCells count="7">
    <mergeCell ref="A1:W1"/>
    <mergeCell ref="B3:J3"/>
    <mergeCell ref="D42:E42"/>
    <mergeCell ref="J43:W43"/>
    <mergeCell ref="J44:W44"/>
    <mergeCell ref="A44:D44"/>
    <mergeCell ref="A2:W2"/>
  </mergeCells>
  <conditionalFormatting sqref="C21">
    <cfRule type="duplicateValues" priority="16" dxfId="19">
      <formula>AND(COUNTIF($C$21:$C$21,C21)&gt;1,NOT(ISBLANK(C21)))</formula>
    </cfRule>
  </conditionalFormatting>
  <conditionalFormatting sqref="C31">
    <cfRule type="duplicateValues" priority="14" dxfId="19">
      <formula>AND(COUNTIF($C$31:$C$31,C31)&gt;1,NOT(ISBLANK(C31)))</formula>
    </cfRule>
  </conditionalFormatting>
  <conditionalFormatting sqref="C32">
    <cfRule type="duplicateValues" priority="12" dxfId="19">
      <formula>AND(COUNTIF($C$32:$C$32,C32)&gt;1,NOT(ISBLANK(C32)))</formula>
    </cfRule>
  </conditionalFormatting>
  <conditionalFormatting sqref="C25">
    <cfRule type="duplicateValues" priority="4" dxfId="19">
      <formula>AND(COUNTIF($C$25:$C$25,C25)&gt;1,NOT(ISBLANK(C25)))</formula>
    </cfRule>
  </conditionalFormatting>
  <conditionalFormatting sqref="C17">
    <cfRule type="duplicateValues" priority="2" dxfId="19">
      <formula>AND(COUNTIF($C$17:$C$17,C17)&gt;1,NOT(ISBLANK(C17)))</formula>
    </cfRule>
  </conditionalFormatting>
  <conditionalFormatting sqref="C5:C30">
    <cfRule type="duplicateValues" priority="161" dxfId="19">
      <formula>AND(COUNTIF($C$5:$C$30,C5)&gt;1,NOT(ISBLANK(C5)))</formula>
    </cfRule>
  </conditionalFormatting>
  <conditionalFormatting sqref="C32:C35">
    <cfRule type="duplicateValues" priority="162" dxfId="19">
      <formula>AND(COUNTIF($C$32:$C$35,C32)&gt;1,NOT(ISBLANK(C32)))</formula>
    </cfRule>
  </conditionalFormatting>
  <conditionalFormatting sqref="C36:C42">
    <cfRule type="duplicateValues" priority="163" dxfId="19">
      <formula>AND(COUNTIF($C$36:$C$42,C36)&gt;1,NOT(ISBLANK(C36)))</formula>
    </cfRule>
  </conditionalFormatting>
  <conditionalFormatting sqref="C5:C42">
    <cfRule type="duplicateValues" priority="164" dxfId="19">
      <formula>AND(COUNTIF($C$5:$C$42,C5)&gt;1,NOT(ISBLANK(C5)))</formula>
    </cfRule>
  </conditionalFormatting>
  <printOptions/>
  <pageMargins left="0.7" right="0.7" top="0.27" bottom="0.3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85">
      <selection activeCell="C127" sqref="C127"/>
    </sheetView>
  </sheetViews>
  <sheetFormatPr defaultColWidth="8.796875" defaultRowHeight="15"/>
  <cols>
    <col min="1" max="1" width="9" style="110" customWidth="1"/>
    <col min="2" max="2" width="19.59765625" style="110" customWidth="1"/>
    <col min="3" max="3" width="21.3984375" style="110" customWidth="1"/>
    <col min="4" max="4" width="16.3984375" style="112" customWidth="1"/>
    <col min="5" max="5" width="26.59765625" style="110" customWidth="1"/>
    <col min="6" max="16384" width="9" style="110" customWidth="1"/>
  </cols>
  <sheetData>
    <row r="1" spans="1:3" ht="15.75">
      <c r="A1" s="255" t="s">
        <v>495</v>
      </c>
      <c r="B1" s="255"/>
      <c r="C1" s="255"/>
    </row>
    <row r="2" spans="1:3" ht="15.75">
      <c r="A2" s="255" t="s">
        <v>496</v>
      </c>
      <c r="B2" s="255"/>
      <c r="C2" s="255"/>
    </row>
    <row r="4" spans="1:5" ht="15.75">
      <c r="A4" s="256" t="s">
        <v>497</v>
      </c>
      <c r="B4" s="256"/>
      <c r="C4" s="256"/>
      <c r="D4" s="256"/>
      <c r="E4" s="256"/>
    </row>
    <row r="6" spans="1:5" ht="30" customHeight="1">
      <c r="A6" s="118" t="s">
        <v>0</v>
      </c>
      <c r="B6" s="118" t="s">
        <v>194</v>
      </c>
      <c r="C6" s="118" t="s">
        <v>498</v>
      </c>
      <c r="D6" s="119" t="s">
        <v>499</v>
      </c>
      <c r="E6" s="118" t="s">
        <v>500</v>
      </c>
    </row>
    <row r="7" spans="1:5" ht="30" customHeight="1">
      <c r="A7" s="117">
        <v>1</v>
      </c>
      <c r="B7" s="111" t="s">
        <v>501</v>
      </c>
      <c r="C7" s="111" t="s">
        <v>502</v>
      </c>
      <c r="D7" s="113">
        <v>2085000</v>
      </c>
      <c r="E7" s="111"/>
    </row>
    <row r="8" spans="1:5" ht="30" customHeight="1">
      <c r="A8" s="117">
        <v>2</v>
      </c>
      <c r="B8" s="111" t="s">
        <v>503</v>
      </c>
      <c r="C8" s="111" t="s">
        <v>502</v>
      </c>
      <c r="D8" s="113">
        <v>2465000</v>
      </c>
      <c r="E8" s="111"/>
    </row>
    <row r="9" spans="1:5" ht="30" customHeight="1">
      <c r="A9" s="117">
        <v>3</v>
      </c>
      <c r="B9" s="111" t="s">
        <v>504</v>
      </c>
      <c r="C9" s="111" t="s">
        <v>505</v>
      </c>
      <c r="D9" s="113">
        <v>2085000</v>
      </c>
      <c r="E9" s="111"/>
    </row>
    <row r="10" spans="1:5" ht="30" customHeight="1">
      <c r="A10" s="117">
        <v>4</v>
      </c>
      <c r="B10" s="111" t="s">
        <v>506</v>
      </c>
      <c r="C10" s="111" t="s">
        <v>507</v>
      </c>
      <c r="D10" s="113">
        <v>2085000</v>
      </c>
      <c r="E10" s="111"/>
    </row>
    <row r="11" spans="1:5" s="116" customFormat="1" ht="30" customHeight="1">
      <c r="A11" s="114"/>
      <c r="B11" s="114" t="s">
        <v>190</v>
      </c>
      <c r="C11" s="114"/>
      <c r="D11" s="115">
        <f>SUM(D7:D10)</f>
        <v>8720000</v>
      </c>
      <c r="E11" s="114"/>
    </row>
    <row r="12" ht="30" customHeight="1"/>
    <row r="13" spans="4:5" ht="30" customHeight="1">
      <c r="D13" s="257" t="s">
        <v>186</v>
      </c>
      <c r="E13" s="257"/>
    </row>
    <row r="14" spans="1:5" s="116" customFormat="1" ht="30" customHeight="1">
      <c r="A14" s="256" t="s">
        <v>184</v>
      </c>
      <c r="B14" s="256"/>
      <c r="C14" s="116" t="s">
        <v>185</v>
      </c>
      <c r="D14" s="258" t="s">
        <v>508</v>
      </c>
      <c r="E14" s="258"/>
    </row>
    <row r="40" spans="1:3" ht="15.75">
      <c r="A40" s="255" t="s">
        <v>495</v>
      </c>
      <c r="B40" s="255"/>
      <c r="C40" s="255"/>
    </row>
    <row r="41" spans="1:3" ht="15.75">
      <c r="A41" s="255" t="s">
        <v>496</v>
      </c>
      <c r="B41" s="255"/>
      <c r="C41" s="255"/>
    </row>
    <row r="43" spans="1:5" ht="15.75">
      <c r="A43" s="256" t="s">
        <v>497</v>
      </c>
      <c r="B43" s="256"/>
      <c r="C43" s="256"/>
      <c r="D43" s="256"/>
      <c r="E43" s="256"/>
    </row>
    <row r="45" spans="1:5" ht="30.75" customHeight="1">
      <c r="A45" s="118" t="s">
        <v>0</v>
      </c>
      <c r="B45" s="118" t="s">
        <v>194</v>
      </c>
      <c r="C45" s="118" t="s">
        <v>498</v>
      </c>
      <c r="D45" s="119" t="s">
        <v>499</v>
      </c>
      <c r="E45" s="118" t="s">
        <v>500</v>
      </c>
    </row>
    <row r="46" spans="1:5" ht="38.25" customHeight="1">
      <c r="A46" s="117">
        <v>1</v>
      </c>
      <c r="B46" s="111" t="s">
        <v>26</v>
      </c>
      <c r="C46" s="111" t="s">
        <v>502</v>
      </c>
      <c r="D46" s="113">
        <v>2085000</v>
      </c>
      <c r="E46" s="111"/>
    </row>
    <row r="47" spans="1:5" ht="38.25" customHeight="1">
      <c r="A47" s="117">
        <v>2</v>
      </c>
      <c r="B47" s="111" t="s">
        <v>522</v>
      </c>
      <c r="C47" s="111" t="s">
        <v>502</v>
      </c>
      <c r="D47" s="113">
        <v>2085000</v>
      </c>
      <c r="E47" s="111"/>
    </row>
    <row r="48" spans="1:5" ht="38.25" customHeight="1">
      <c r="A48" s="117">
        <v>3</v>
      </c>
      <c r="B48" s="111" t="s">
        <v>523</v>
      </c>
      <c r="C48" s="111" t="s">
        <v>524</v>
      </c>
      <c r="D48" s="113">
        <v>2085000</v>
      </c>
      <c r="E48" s="111"/>
    </row>
    <row r="49" spans="1:5" ht="38.25" customHeight="1">
      <c r="A49" s="117">
        <v>4</v>
      </c>
      <c r="B49" s="111" t="s">
        <v>525</v>
      </c>
      <c r="C49" s="111" t="s">
        <v>526</v>
      </c>
      <c r="D49" s="113">
        <v>3536000</v>
      </c>
      <c r="E49" s="111"/>
    </row>
    <row r="50" spans="1:5" ht="38.25" customHeight="1">
      <c r="A50" s="117">
        <v>5</v>
      </c>
      <c r="B50" s="111" t="s">
        <v>527</v>
      </c>
      <c r="C50" s="111" t="s">
        <v>526</v>
      </c>
      <c r="D50" s="113">
        <v>884000</v>
      </c>
      <c r="E50" s="111"/>
    </row>
    <row r="51" spans="1:5" ht="38.25" customHeight="1">
      <c r="A51" s="114"/>
      <c r="B51" s="114" t="s">
        <v>190</v>
      </c>
      <c r="C51" s="114"/>
      <c r="D51" s="115">
        <f>SUM(D46:D50)</f>
        <v>10675000</v>
      </c>
      <c r="E51" s="114"/>
    </row>
    <row r="53" spans="4:5" ht="15.75">
      <c r="D53" s="257" t="s">
        <v>186</v>
      </c>
      <c r="E53" s="257"/>
    </row>
    <row r="54" spans="1:5" ht="15.75">
      <c r="A54" s="256" t="s">
        <v>184</v>
      </c>
      <c r="B54" s="256"/>
      <c r="C54" s="116" t="s">
        <v>185</v>
      </c>
      <c r="D54" s="258" t="s">
        <v>508</v>
      </c>
      <c r="E54" s="258"/>
    </row>
    <row r="78" spans="1:3" ht="15.75">
      <c r="A78" s="255" t="s">
        <v>495</v>
      </c>
      <c r="B78" s="255"/>
      <c r="C78" s="255"/>
    </row>
    <row r="79" spans="1:3" ht="15.75">
      <c r="A79" s="255" t="s">
        <v>496</v>
      </c>
      <c r="B79" s="255"/>
      <c r="C79" s="255"/>
    </row>
    <row r="81" spans="1:5" ht="15.75">
      <c r="A81" s="256" t="s">
        <v>497</v>
      </c>
      <c r="B81" s="256"/>
      <c r="C81" s="256"/>
      <c r="D81" s="256"/>
      <c r="E81" s="256"/>
    </row>
    <row r="83" spans="1:5" ht="28.5" customHeight="1">
      <c r="A83" s="118" t="s">
        <v>0</v>
      </c>
      <c r="B83" s="118" t="s">
        <v>194</v>
      </c>
      <c r="C83" s="118" t="s">
        <v>498</v>
      </c>
      <c r="D83" s="119" t="s">
        <v>499</v>
      </c>
      <c r="E83" s="118" t="s">
        <v>500</v>
      </c>
    </row>
    <row r="84" spans="1:5" ht="28.5" customHeight="1">
      <c r="A84" s="117">
        <v>1</v>
      </c>
      <c r="B84" s="111" t="s">
        <v>532</v>
      </c>
      <c r="C84" s="111" t="s">
        <v>533</v>
      </c>
      <c r="D84" s="113">
        <v>2085000</v>
      </c>
      <c r="E84" s="111"/>
    </row>
    <row r="85" spans="1:5" ht="28.5" customHeight="1">
      <c r="A85" s="117">
        <v>2</v>
      </c>
      <c r="B85" s="111" t="s">
        <v>506</v>
      </c>
      <c r="C85" s="111" t="s">
        <v>534</v>
      </c>
      <c r="D85" s="113">
        <v>1870000</v>
      </c>
      <c r="E85" s="111"/>
    </row>
    <row r="86" spans="1:5" ht="28.5" customHeight="1">
      <c r="A86" s="117">
        <v>3</v>
      </c>
      <c r="B86" s="111" t="s">
        <v>535</v>
      </c>
      <c r="C86" s="111" t="s">
        <v>533</v>
      </c>
      <c r="D86" s="113">
        <v>2085000</v>
      </c>
      <c r="E86" s="111"/>
    </row>
    <row r="87" spans="1:5" ht="28.5" customHeight="1">
      <c r="A87" s="114"/>
      <c r="B87" s="114" t="s">
        <v>190</v>
      </c>
      <c r="C87" s="114"/>
      <c r="D87" s="115">
        <f>SUM(D84:D86)</f>
        <v>6040000</v>
      </c>
      <c r="E87" s="114"/>
    </row>
    <row r="89" spans="4:5" ht="15.75">
      <c r="D89" s="257" t="s">
        <v>186</v>
      </c>
      <c r="E89" s="257"/>
    </row>
    <row r="90" spans="1:5" ht="15.75">
      <c r="A90" s="256" t="s">
        <v>184</v>
      </c>
      <c r="B90" s="256"/>
      <c r="C90" s="116" t="s">
        <v>185</v>
      </c>
      <c r="D90" s="258" t="s">
        <v>508</v>
      </c>
      <c r="E90" s="258"/>
    </row>
    <row r="121" spans="1:3" ht="15.75">
      <c r="A121" s="255" t="s">
        <v>495</v>
      </c>
      <c r="B121" s="255"/>
      <c r="C121" s="255"/>
    </row>
    <row r="122" spans="1:3" ht="15.75">
      <c r="A122" s="255" t="s">
        <v>496</v>
      </c>
      <c r="B122" s="255"/>
      <c r="C122" s="255"/>
    </row>
    <row r="124" spans="1:5" ht="15.75">
      <c r="A124" s="256" t="s">
        <v>497</v>
      </c>
      <c r="B124" s="256"/>
      <c r="C124" s="256"/>
      <c r="D124" s="256"/>
      <c r="E124" s="256"/>
    </row>
    <row r="126" spans="1:5" ht="39" customHeight="1">
      <c r="A126" s="118" t="s">
        <v>0</v>
      </c>
      <c r="B126" s="118" t="s">
        <v>194</v>
      </c>
      <c r="C126" s="118" t="s">
        <v>498</v>
      </c>
      <c r="D126" s="119" t="s">
        <v>499</v>
      </c>
      <c r="E126" s="118" t="s">
        <v>500</v>
      </c>
    </row>
    <row r="127" spans="1:5" ht="39" customHeight="1">
      <c r="A127" s="117">
        <v>1</v>
      </c>
      <c r="B127" s="111" t="s">
        <v>555</v>
      </c>
      <c r="C127" s="111" t="s">
        <v>534</v>
      </c>
      <c r="D127" s="113">
        <v>1870000</v>
      </c>
      <c r="E127" s="111"/>
    </row>
    <row r="128" spans="1:5" ht="39" customHeight="1">
      <c r="A128" s="117">
        <v>2</v>
      </c>
      <c r="B128" s="111" t="s">
        <v>556</v>
      </c>
      <c r="C128" s="111" t="s">
        <v>533</v>
      </c>
      <c r="D128" s="113">
        <v>2085000</v>
      </c>
      <c r="E128" s="111"/>
    </row>
    <row r="129" spans="1:5" ht="39" customHeight="1">
      <c r="A129" s="114"/>
      <c r="B129" s="114" t="s">
        <v>190</v>
      </c>
      <c r="C129" s="114"/>
      <c r="D129" s="115">
        <f>SUM(D127:D128)</f>
        <v>3955000</v>
      </c>
      <c r="E129" s="114"/>
    </row>
    <row r="131" spans="4:5" ht="15.75">
      <c r="D131" s="257" t="s">
        <v>186</v>
      </c>
      <c r="E131" s="257"/>
    </row>
    <row r="132" spans="1:5" ht="15.75">
      <c r="A132" s="256" t="s">
        <v>184</v>
      </c>
      <c r="B132" s="256"/>
      <c r="C132" s="116" t="s">
        <v>185</v>
      </c>
      <c r="D132" s="258" t="s">
        <v>508</v>
      </c>
      <c r="E132" s="258"/>
    </row>
  </sheetData>
  <sheetProtection/>
  <mergeCells count="24">
    <mergeCell ref="A78:C78"/>
    <mergeCell ref="A79:C79"/>
    <mergeCell ref="A81:E81"/>
    <mergeCell ref="D89:E89"/>
    <mergeCell ref="A90:B90"/>
    <mergeCell ref="D90:E90"/>
    <mergeCell ref="A40:C40"/>
    <mergeCell ref="A41:C41"/>
    <mergeCell ref="A43:E43"/>
    <mergeCell ref="D53:E53"/>
    <mergeCell ref="A54:B54"/>
    <mergeCell ref="D54:E54"/>
    <mergeCell ref="A4:E4"/>
    <mergeCell ref="A1:C1"/>
    <mergeCell ref="A2:C2"/>
    <mergeCell ref="D13:E13"/>
    <mergeCell ref="D14:E14"/>
    <mergeCell ref="A14:B14"/>
    <mergeCell ref="A121:C121"/>
    <mergeCell ref="A122:C122"/>
    <mergeCell ref="A124:E124"/>
    <mergeCell ref="D131:E131"/>
    <mergeCell ref="A132:B132"/>
    <mergeCell ref="D132:E132"/>
  </mergeCells>
  <printOptions/>
  <pageMargins left="0.3" right="0.24" top="0.29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2016-11-14T08:36:36Z</dcterms:modified>
  <cp:category/>
  <cp:version/>
  <cp:contentType/>
  <cp:contentStatus/>
</cp:coreProperties>
</file>