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K10-TA SEVT" sheetId="1" r:id="rId1"/>
    <sheet name="K10-TH" sheetId="2" r:id="rId2"/>
    <sheet name="K10-KT" sheetId="3" r:id="rId3"/>
    <sheet name="K10-Đ" sheetId="4" r:id="rId4"/>
    <sheet name="K11CĐ-TH" sheetId="5" r:id="rId5"/>
    <sheet name="K11CĐ- KT" sheetId="6" r:id="rId6"/>
    <sheet name="K11CĐ-ĐIỆN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<sst xmlns="http://schemas.openxmlformats.org/spreadsheetml/2006/main" count="1264" uniqueCount="941">
  <si>
    <t>STT</t>
  </si>
  <si>
    <t>Mã Sinh Viên</t>
  </si>
  <si>
    <t>Họ Tên</t>
  </si>
  <si>
    <t>Ngày sinh</t>
  </si>
  <si>
    <t>Nơi Sinh</t>
  </si>
  <si>
    <t>Anh</t>
  </si>
  <si>
    <t>29/11/1995</t>
  </si>
  <si>
    <t>Nông Thị</t>
  </si>
  <si>
    <t xml:space="preserve">Nguyễn Thị </t>
  </si>
  <si>
    <t>DTU141C51220201S041</t>
  </si>
  <si>
    <t>Bùi Công</t>
  </si>
  <si>
    <t>Cường</t>
  </si>
  <si>
    <t>22/12/1995</t>
  </si>
  <si>
    <t>Nam</t>
  </si>
  <si>
    <t>Hoàng Thị</t>
  </si>
  <si>
    <t>Chu Thị</t>
  </si>
  <si>
    <t>Dung</t>
  </si>
  <si>
    <t>Dũng</t>
  </si>
  <si>
    <t>Hoàng Thị Hồng</t>
  </si>
  <si>
    <t>Nguyễn Thị</t>
  </si>
  <si>
    <t>Phạm Thị</t>
  </si>
  <si>
    <t>Hằng</t>
  </si>
  <si>
    <t>Hiền</t>
  </si>
  <si>
    <t>Bùi Văn</t>
  </si>
  <si>
    <t>Hoa</t>
  </si>
  <si>
    <t>Nguyễn Thị Quỳnh</t>
  </si>
  <si>
    <t>Hồng</t>
  </si>
  <si>
    <t>Lê Thị</t>
  </si>
  <si>
    <t>Huệ</t>
  </si>
  <si>
    <t>Huyền</t>
  </si>
  <si>
    <t xml:space="preserve">Trương Thị </t>
  </si>
  <si>
    <t>Hương</t>
  </si>
  <si>
    <t>Hường</t>
  </si>
  <si>
    <t>DTU141C51220201S021</t>
  </si>
  <si>
    <t>Khánh</t>
  </si>
  <si>
    <t>31/08/1995</t>
  </si>
  <si>
    <t>Lợi</t>
  </si>
  <si>
    <t>Mỹ</t>
  </si>
  <si>
    <t>Ngọc</t>
  </si>
  <si>
    <t>Dương Thị</t>
  </si>
  <si>
    <t>Phương</t>
  </si>
  <si>
    <t>Quỳnh</t>
  </si>
  <si>
    <t>DTU141C51220201S001</t>
  </si>
  <si>
    <t>Thế</t>
  </si>
  <si>
    <t>16/03/1996</t>
  </si>
  <si>
    <t>Thu</t>
  </si>
  <si>
    <t>DTU141C51220201S024</t>
  </si>
  <si>
    <t>Thủy</t>
  </si>
  <si>
    <t>20/06/1993</t>
  </si>
  <si>
    <t>DTU141C51220201S017</t>
  </si>
  <si>
    <t>Nguyễn Thu</t>
  </si>
  <si>
    <t>09/07/1991</t>
  </si>
  <si>
    <t>DTU141C51220201S031</t>
  </si>
  <si>
    <t>Hoàng Văn</t>
  </si>
  <si>
    <t>Trọng</t>
  </si>
  <si>
    <t>21/04/1995</t>
  </si>
  <si>
    <t>Nguyễn Văn</t>
  </si>
  <si>
    <t>Yến</t>
  </si>
  <si>
    <t>DTU141C51220210S135</t>
  </si>
  <si>
    <t>Ban</t>
  </si>
  <si>
    <t>27/07/1996</t>
  </si>
  <si>
    <t>Trần Văn</t>
  </si>
  <si>
    <t>DTU141C51220210S084</t>
  </si>
  <si>
    <t>Bùi Thị</t>
  </si>
  <si>
    <t>Chiều</t>
  </si>
  <si>
    <t>05/11/1995</t>
  </si>
  <si>
    <t>05/02/1996</t>
  </si>
  <si>
    <t>Duy</t>
  </si>
  <si>
    <t>Duyên</t>
  </si>
  <si>
    <t>DTU141C51220210S004</t>
  </si>
  <si>
    <t>Bùi Thành</t>
  </si>
  <si>
    <t>Đạt</t>
  </si>
  <si>
    <t>Nguyễn Thành</t>
  </si>
  <si>
    <t>Điệp</t>
  </si>
  <si>
    <t>DTU141C51220210S136</t>
  </si>
  <si>
    <t>Mã Thị</t>
  </si>
  <si>
    <t>Đôi</t>
  </si>
  <si>
    <t>18/03/1992</t>
  </si>
  <si>
    <t>DTU141C51220210S116</t>
  </si>
  <si>
    <t>Phạm Văn</t>
  </si>
  <si>
    <t>Đồng</t>
  </si>
  <si>
    <t>20/05/1996</t>
  </si>
  <si>
    <t>Giang</t>
  </si>
  <si>
    <t>Hạnh</t>
  </si>
  <si>
    <t>DTU141C51220210S031</t>
  </si>
  <si>
    <t>Hiên</t>
  </si>
  <si>
    <t>19/09/1995</t>
  </si>
  <si>
    <t>DTU141C51220210S051</t>
  </si>
  <si>
    <t>Điêu Thị</t>
  </si>
  <si>
    <t>24/08/1995</t>
  </si>
  <si>
    <t>Hiếu</t>
  </si>
  <si>
    <t>10/04/1996</t>
  </si>
  <si>
    <t>DTU141C51220210S140</t>
  </si>
  <si>
    <t>15/04/1996</t>
  </si>
  <si>
    <t>Hoàng</t>
  </si>
  <si>
    <t xml:space="preserve">Bùi Thị </t>
  </si>
  <si>
    <t>Hưng</t>
  </si>
  <si>
    <t>Trần Thị</t>
  </si>
  <si>
    <t>DTU141C51220210S083</t>
  </si>
  <si>
    <t>Vũ Thị Kim</t>
  </si>
  <si>
    <t>Liên</t>
  </si>
  <si>
    <t>28/04/1996</t>
  </si>
  <si>
    <t>Linh</t>
  </si>
  <si>
    <t>Lý</t>
  </si>
  <si>
    <t>Mai</t>
  </si>
  <si>
    <t>Minh</t>
  </si>
  <si>
    <t>28/08/1995</t>
  </si>
  <si>
    <t>Nga</t>
  </si>
  <si>
    <t>Oanh</t>
  </si>
  <si>
    <t>Quyên</t>
  </si>
  <si>
    <t>DTU141C51220210S065</t>
  </si>
  <si>
    <t>Phùng Thị</t>
  </si>
  <si>
    <t>21/02/1996</t>
  </si>
  <si>
    <t>DTU141C51220210S070</t>
  </si>
  <si>
    <t>Tài</t>
  </si>
  <si>
    <t>25/09/1995</t>
  </si>
  <si>
    <t>Thái</t>
  </si>
  <si>
    <t>DTU141C51220210S055</t>
  </si>
  <si>
    <t>Cung Văn</t>
  </si>
  <si>
    <t>Thanh</t>
  </si>
  <si>
    <t>15/06/1994</t>
  </si>
  <si>
    <t>Thảo</t>
  </si>
  <si>
    <t>DTU141C51220210S016</t>
  </si>
  <si>
    <t>Thắm</t>
  </si>
  <si>
    <t>26/06/1995</t>
  </si>
  <si>
    <t>Thúy</t>
  </si>
  <si>
    <t>Trang</t>
  </si>
  <si>
    <t>91</t>
  </si>
  <si>
    <t>Trường</t>
  </si>
  <si>
    <t>Tuyến</t>
  </si>
  <si>
    <t>DTU141C51220210S019</t>
  </si>
  <si>
    <t>Lâm Thị Hồng</t>
  </si>
  <si>
    <t>Tươi</t>
  </si>
  <si>
    <t>Vân</t>
  </si>
  <si>
    <t>DTU141C51220210S068</t>
  </si>
  <si>
    <t>Ma Thị</t>
  </si>
  <si>
    <t>Viện</t>
  </si>
  <si>
    <t>Việt</t>
  </si>
  <si>
    <t>DTU141C51220210S044</t>
  </si>
  <si>
    <t>Phan Thị</t>
  </si>
  <si>
    <t>04/12/1994</t>
  </si>
  <si>
    <t>DTU141C340301S016</t>
  </si>
  <si>
    <t>Hoàng Thị Thu</t>
  </si>
  <si>
    <t>07/11/1994</t>
  </si>
  <si>
    <t>DTU141C340301S036</t>
  </si>
  <si>
    <t>Bùi Thị Hải</t>
  </si>
  <si>
    <t>Đường</t>
  </si>
  <si>
    <t>12/09/1996</t>
  </si>
  <si>
    <t xml:space="preserve">Hoàng Thị </t>
  </si>
  <si>
    <t>DTU141C340301S025</t>
  </si>
  <si>
    <t>Lê Thị Thu</t>
  </si>
  <si>
    <t>02/07/1994</t>
  </si>
  <si>
    <t>DTU141C340301S001</t>
  </si>
  <si>
    <t xml:space="preserve">Đinh Thị </t>
  </si>
  <si>
    <t>02/08/1994</t>
  </si>
  <si>
    <t>DTU141C340301S014</t>
  </si>
  <si>
    <t>Lệ</t>
  </si>
  <si>
    <t>22/11/1995</t>
  </si>
  <si>
    <t>DTU141C340301S008</t>
  </si>
  <si>
    <t>Loan</t>
  </si>
  <si>
    <t>13/01/1989</t>
  </si>
  <si>
    <t>DTU141C340301S032</t>
  </si>
  <si>
    <t>Nghĩa</t>
  </si>
  <si>
    <t>10/02/1990</t>
  </si>
  <si>
    <t>04/01/1996</t>
  </si>
  <si>
    <t>Tâm</t>
  </si>
  <si>
    <t>DTU141C340301S023</t>
  </si>
  <si>
    <t>Tây</t>
  </si>
  <si>
    <t>08/05/1995</t>
  </si>
  <si>
    <t>DTU141C340301S033</t>
  </si>
  <si>
    <t>Lê Văn</t>
  </si>
  <si>
    <t>DTU141C510301S066</t>
  </si>
  <si>
    <t>Ngô Đức</t>
  </si>
  <si>
    <t>01/07/1994</t>
  </si>
  <si>
    <t>Ánh</t>
  </si>
  <si>
    <t>DTU141C510301S010</t>
  </si>
  <si>
    <t>Nguyễn Tiến</t>
  </si>
  <si>
    <t>Chung</t>
  </si>
  <si>
    <t>12/03/1996</t>
  </si>
  <si>
    <t>Công</t>
  </si>
  <si>
    <t>DTU141C510301S018</t>
  </si>
  <si>
    <t>Nguyễn Mạnh</t>
  </si>
  <si>
    <t>08/07/1995</t>
  </si>
  <si>
    <t>DTU141C510301S101</t>
  </si>
  <si>
    <t xml:space="preserve">Hoàng Văn </t>
  </si>
  <si>
    <t>Dân</t>
  </si>
  <si>
    <t>20/05/1993</t>
  </si>
  <si>
    <t>DTU141C510301S014</t>
  </si>
  <si>
    <t>18/06/1996</t>
  </si>
  <si>
    <t>DTU141C510301S015</t>
  </si>
  <si>
    <t xml:space="preserve">Nguyễn Văn </t>
  </si>
  <si>
    <t>07/09/1996</t>
  </si>
  <si>
    <t>DTU141C510301S063</t>
  </si>
  <si>
    <t>Tô Văn</t>
  </si>
  <si>
    <t>25/11/1995</t>
  </si>
  <si>
    <t>DTU141C510301S034</t>
  </si>
  <si>
    <t>Đệ</t>
  </si>
  <si>
    <t>21/02/1995</t>
  </si>
  <si>
    <t>DTU141C510301S076</t>
  </si>
  <si>
    <t>Đàm Khắc</t>
  </si>
  <si>
    <t>28/07/1995</t>
  </si>
  <si>
    <t>DTU141C510301S028</t>
  </si>
  <si>
    <t>Lưu Đình</t>
  </si>
  <si>
    <t>Giáp</t>
  </si>
  <si>
    <t>28/09/1995</t>
  </si>
  <si>
    <t>DTU141C510301S019</t>
  </si>
  <si>
    <t>Hải</t>
  </si>
  <si>
    <t>07/08/1995</t>
  </si>
  <si>
    <t>DTU141C510301S053</t>
  </si>
  <si>
    <t>Chu Thịnh</t>
  </si>
  <si>
    <t>15/08/1995</t>
  </si>
  <si>
    <t>DTU141C510301S096</t>
  </si>
  <si>
    <t>Hiệu</t>
  </si>
  <si>
    <t>11/02/1996</t>
  </si>
  <si>
    <t>DTU141C510301S032</t>
  </si>
  <si>
    <t>Hinh</t>
  </si>
  <si>
    <t>05/09/1994</t>
  </si>
  <si>
    <t>DTU141C510301S023</t>
  </si>
  <si>
    <t>10/07/1993</t>
  </si>
  <si>
    <t>DTU141C510301S024</t>
  </si>
  <si>
    <t>18/01/1995</t>
  </si>
  <si>
    <t>Hùng</t>
  </si>
  <si>
    <t>DTU141C510301S027</t>
  </si>
  <si>
    <t>Nguyễn Trọng</t>
  </si>
  <si>
    <t>Huy</t>
  </si>
  <si>
    <t>15/11/1994</t>
  </si>
  <si>
    <t>DTU141C510301S069</t>
  </si>
  <si>
    <t>22/02/1996</t>
  </si>
  <si>
    <t>DTU141C510301S080</t>
  </si>
  <si>
    <t>18/08/1996</t>
  </si>
  <si>
    <t>DTU141C510301S017</t>
  </si>
  <si>
    <t>13/07/1989</t>
  </si>
  <si>
    <t>DTU141C510301S013</t>
  </si>
  <si>
    <t>03/12/1994</t>
  </si>
  <si>
    <t>DTU141C510301S048</t>
  </si>
  <si>
    <t>Đinh Quang</t>
  </si>
  <si>
    <t>Lượng</t>
  </si>
  <si>
    <t>15/03/1993</t>
  </si>
  <si>
    <t>DTU141C510301S031</t>
  </si>
  <si>
    <t>11/12/1995</t>
  </si>
  <si>
    <t>DTU141C510301S088</t>
  </si>
  <si>
    <t>Nghiên Văn</t>
  </si>
  <si>
    <t>Mạnh</t>
  </si>
  <si>
    <t>19/03/1996</t>
  </si>
  <si>
    <t>DTU141C510301S073</t>
  </si>
  <si>
    <t>15/05/1995</t>
  </si>
  <si>
    <t>DTU141C510301S084</t>
  </si>
  <si>
    <t>28/12/1996</t>
  </si>
  <si>
    <t>DTU141C510301S050</t>
  </si>
  <si>
    <t>16/03/1995</t>
  </si>
  <si>
    <t>DTU141C510301S068</t>
  </si>
  <si>
    <t>14/06/1995</t>
  </si>
  <si>
    <t>DTU141C510301S039</t>
  </si>
  <si>
    <t>Lô Văn</t>
  </si>
  <si>
    <t>Phượng</t>
  </si>
  <si>
    <t>22/06/1994</t>
  </si>
  <si>
    <t>DTU141C510301S004</t>
  </si>
  <si>
    <t>Quảng</t>
  </si>
  <si>
    <t>01/09/1996</t>
  </si>
  <si>
    <t>Sơn</t>
  </si>
  <si>
    <t>DTU141C510301S026</t>
  </si>
  <si>
    <t>Dương Văn</t>
  </si>
  <si>
    <t>01/05/1996</t>
  </si>
  <si>
    <t>DTU141C510301S029</t>
  </si>
  <si>
    <t>Phạm Huy</t>
  </si>
  <si>
    <t>DTU141C510301S007</t>
  </si>
  <si>
    <t>Bùi Thị Hồng</t>
  </si>
  <si>
    <t>01/07/1996</t>
  </si>
  <si>
    <t>DTU141C510301S041</t>
  </si>
  <si>
    <t>Phùng Văn</t>
  </si>
  <si>
    <t>Thắng</t>
  </si>
  <si>
    <t>DTU141C510301S051</t>
  </si>
  <si>
    <t>Thưởng</t>
  </si>
  <si>
    <t>Tiến</t>
  </si>
  <si>
    <t>DTU141C510301S089</t>
  </si>
  <si>
    <t>Phạm Minh</t>
  </si>
  <si>
    <t>14/04/1995</t>
  </si>
  <si>
    <t>Toàn</t>
  </si>
  <si>
    <t>Tuấn</t>
  </si>
  <si>
    <t>DTU141C510301S095</t>
  </si>
  <si>
    <t>Tuyên</t>
  </si>
  <si>
    <t>DTU141C510301S033</t>
  </si>
  <si>
    <t>Võ Thị</t>
  </si>
  <si>
    <t>Tuyết</t>
  </si>
  <si>
    <t>19/06/1993</t>
  </si>
  <si>
    <t>Số TK</t>
  </si>
  <si>
    <t>CMND</t>
  </si>
  <si>
    <t>0351000812166</t>
  </si>
  <si>
    <t>0821000018291</t>
  </si>
  <si>
    <t>0351000737441</t>
  </si>
  <si>
    <t>0821000021024</t>
  </si>
  <si>
    <t>0821000012133</t>
  </si>
  <si>
    <t>0351000791202</t>
  </si>
  <si>
    <t>0821000032635</t>
  </si>
  <si>
    <t>0351000709008</t>
  </si>
  <si>
    <t>0821000048418</t>
  </si>
  <si>
    <t>0821000032605</t>
  </si>
  <si>
    <t>0821000045128</t>
  </si>
  <si>
    <t>0821000051693</t>
  </si>
  <si>
    <t>0821000017411</t>
  </si>
  <si>
    <t>091856383</t>
  </si>
  <si>
    <t>0821000029117</t>
  </si>
  <si>
    <t>0821000009809</t>
  </si>
  <si>
    <t>0821000012533</t>
  </si>
  <si>
    <t>091770854</t>
  </si>
  <si>
    <t>122223271</t>
  </si>
  <si>
    <t>0821000046554</t>
  </si>
  <si>
    <t>0821000023183</t>
  </si>
  <si>
    <t>0351000789065</t>
  </si>
  <si>
    <t>0821000040476</t>
  </si>
  <si>
    <t>0351000767156</t>
  </si>
  <si>
    <t>122235052</t>
  </si>
  <si>
    <t>0821000018555</t>
  </si>
  <si>
    <t>0821000035979</t>
  </si>
  <si>
    <t>0821000004522</t>
  </si>
  <si>
    <t>0821000008568</t>
  </si>
  <si>
    <t>0821000033217</t>
  </si>
  <si>
    <t>0351000784287</t>
  </si>
  <si>
    <t>0821000037344</t>
  </si>
  <si>
    <t>0821000037065</t>
  </si>
  <si>
    <t>19027295621016</t>
  </si>
  <si>
    <t>013576035</t>
  </si>
  <si>
    <t>0821000041689</t>
  </si>
  <si>
    <t>0821000009392</t>
  </si>
  <si>
    <t>0821000011885</t>
  </si>
  <si>
    <t>0821000018004</t>
  </si>
  <si>
    <t>0821000030557</t>
  </si>
  <si>
    <t>017415706</t>
  </si>
  <si>
    <t>0351000789390</t>
  </si>
  <si>
    <t>0351000786079</t>
  </si>
  <si>
    <t>0821000018539</t>
  </si>
  <si>
    <t>0351000818113</t>
  </si>
  <si>
    <t>0821000013473</t>
  </si>
  <si>
    <t>0821000002992</t>
  </si>
  <si>
    <t>0821000018247</t>
  </si>
  <si>
    <t>0351000787029</t>
  </si>
  <si>
    <t>0821000003930</t>
  </si>
  <si>
    <t>0821000017023</t>
  </si>
  <si>
    <t>0351000727956</t>
  </si>
  <si>
    <t>0821000034136</t>
  </si>
  <si>
    <t>0821000011820</t>
  </si>
  <si>
    <t>0821000028281</t>
  </si>
  <si>
    <t>0821000021615</t>
  </si>
  <si>
    <t>0351000773771</t>
  </si>
  <si>
    <t>0821000038676</t>
  </si>
  <si>
    <t>0821000025632</t>
  </si>
  <si>
    <t>0821000272582</t>
  </si>
  <si>
    <t>0821000015254</t>
  </si>
  <si>
    <t>0821000029012</t>
  </si>
  <si>
    <t>0821000018178</t>
  </si>
  <si>
    <t>0821000041526</t>
  </si>
  <si>
    <t>0821000024838</t>
  </si>
  <si>
    <t>Người lập</t>
  </si>
  <si>
    <t>Kế toán trưởng</t>
  </si>
  <si>
    <t>Ngày        tháng         năm 2016</t>
  </si>
  <si>
    <t>HP còn nợ NH 2014-2015</t>
  </si>
  <si>
    <t>Tổng</t>
  </si>
  <si>
    <t>HP nợ NH 2014-2015</t>
  </si>
  <si>
    <t>Cộng</t>
  </si>
  <si>
    <t>Họ và tên</t>
  </si>
  <si>
    <t>Nguyễn Thị Thu</t>
  </si>
  <si>
    <t>0821000006766</t>
  </si>
  <si>
    <t>0821000064419</t>
  </si>
  <si>
    <t>0821000042383</t>
  </si>
  <si>
    <t>0821000081104</t>
  </si>
  <si>
    <t>0821000086895</t>
  </si>
  <si>
    <t>0821000012707</t>
  </si>
  <si>
    <t>0821000090165</t>
  </si>
  <si>
    <t>0821000088157</t>
  </si>
  <si>
    <t>0351000647044</t>
  </si>
  <si>
    <t>0821000091005</t>
  </si>
  <si>
    <t>0351000676075</t>
  </si>
  <si>
    <t>0821000095668</t>
  </si>
  <si>
    <t>0351000688917</t>
  </si>
  <si>
    <t>0821000006876</t>
  </si>
  <si>
    <t>0821000095214</t>
  </si>
  <si>
    <t>0821000080304</t>
  </si>
  <si>
    <t>0821000021600</t>
  </si>
  <si>
    <t>0821000030640</t>
  </si>
  <si>
    <t>0821000028775</t>
  </si>
  <si>
    <t>0821000013573</t>
  </si>
  <si>
    <t>0821000051665</t>
  </si>
  <si>
    <t>0821000085619</t>
  </si>
  <si>
    <t>0821000025075</t>
  </si>
  <si>
    <t>0821000085667</t>
  </si>
  <si>
    <t>0821000011411</t>
  </si>
  <si>
    <t>0821000058939</t>
  </si>
  <si>
    <t>0821000029207</t>
  </si>
  <si>
    <t>0821000068083</t>
  </si>
  <si>
    <t>0821000082856</t>
  </si>
  <si>
    <t>0821000074686</t>
  </si>
  <si>
    <t>0821000047896</t>
  </si>
  <si>
    <t>0821000086805</t>
  </si>
  <si>
    <t>0821000018480</t>
  </si>
  <si>
    <t>0821000081103</t>
  </si>
  <si>
    <t>0821000016374</t>
  </si>
  <si>
    <t>0821000053791</t>
  </si>
  <si>
    <t>0821000081525</t>
  </si>
  <si>
    <t>0821000088991</t>
  </si>
  <si>
    <t>0821000031719</t>
  </si>
  <si>
    <t>0351000654899</t>
  </si>
  <si>
    <t>0821000044841</t>
  </si>
  <si>
    <t>0821000027351</t>
  </si>
  <si>
    <t>0821000034406</t>
  </si>
  <si>
    <t>0821000063056</t>
  </si>
  <si>
    <t>0351000717391</t>
  </si>
  <si>
    <t>0821000088927</t>
  </si>
  <si>
    <t>0821000023010</t>
  </si>
  <si>
    <t>0821000064148</t>
  </si>
  <si>
    <t>0821000092397</t>
  </si>
  <si>
    <t>0351000633264</t>
  </si>
  <si>
    <t>0821000053450</t>
  </si>
  <si>
    <t>0821000090516</t>
  </si>
  <si>
    <t>0821000084836</t>
  </si>
  <si>
    <t>0821000095518</t>
  </si>
  <si>
    <t>0821000075483</t>
  </si>
  <si>
    <t>0351000808054</t>
  </si>
  <si>
    <t>0821000034658</t>
  </si>
  <si>
    <t>0821000039205</t>
  </si>
  <si>
    <t>0821000070416</t>
  </si>
  <si>
    <t>0821000072899</t>
  </si>
  <si>
    <t>0821000072935</t>
  </si>
  <si>
    <t>0821000025570</t>
  </si>
  <si>
    <t>0821000030357</t>
  </si>
  <si>
    <t>0821000091189</t>
  </si>
  <si>
    <t>0821000054736</t>
  </si>
  <si>
    <t>0821000025553</t>
  </si>
  <si>
    <t>0821000025310</t>
  </si>
  <si>
    <t>0821000003192</t>
  </si>
  <si>
    <t>0821000027224</t>
  </si>
  <si>
    <t>0821000051309</t>
  </si>
  <si>
    <t>0821000036403</t>
  </si>
  <si>
    <t>0821000075396</t>
  </si>
  <si>
    <t>0821000075400</t>
  </si>
  <si>
    <t>0821000012710</t>
  </si>
  <si>
    <t>0821000034656</t>
  </si>
  <si>
    <t>0821000075379</t>
  </si>
  <si>
    <t>0821000049480</t>
  </si>
  <si>
    <t>0821000042763</t>
  </si>
  <si>
    <t>0821000030602</t>
  </si>
  <si>
    <t>0821000044816</t>
  </si>
  <si>
    <t>0821000064343</t>
  </si>
  <si>
    <t>0821000016818</t>
  </si>
  <si>
    <t>0821000041789</t>
  </si>
  <si>
    <t>0821000073675</t>
  </si>
  <si>
    <t>0821000063743</t>
  </si>
  <si>
    <t>0821000074372</t>
  </si>
  <si>
    <t>0821000034296</t>
  </si>
  <si>
    <t>0821000048690</t>
  </si>
  <si>
    <t>0821000041422</t>
  </si>
  <si>
    <t>0821000058592</t>
  </si>
  <si>
    <t>0821000034246</t>
  </si>
  <si>
    <t>15769066</t>
  </si>
  <si>
    <t>14814413</t>
  </si>
  <si>
    <t>15797652</t>
  </si>
  <si>
    <t>15797653</t>
  </si>
  <si>
    <t>14563317</t>
  </si>
  <si>
    <t>14812134</t>
  </si>
  <si>
    <t>15798158</t>
  </si>
  <si>
    <t>15764832</t>
  </si>
  <si>
    <t>14828314</t>
  </si>
  <si>
    <t>14806224</t>
  </si>
  <si>
    <t>15754743</t>
  </si>
  <si>
    <t>15786252</t>
  </si>
  <si>
    <t>14582236</t>
  </si>
  <si>
    <t>14825722</t>
  </si>
  <si>
    <t>15797475</t>
  </si>
  <si>
    <t>15784218</t>
  </si>
  <si>
    <t>15797922</t>
  </si>
  <si>
    <t>14812310</t>
  </si>
  <si>
    <t>15760931</t>
  </si>
  <si>
    <t>14826123</t>
  </si>
  <si>
    <t>15778587</t>
  </si>
  <si>
    <t>14637928</t>
  </si>
  <si>
    <t>14806773</t>
  </si>
  <si>
    <t>15828329</t>
  </si>
  <si>
    <t>14813298</t>
  </si>
  <si>
    <t>15772728</t>
  </si>
  <si>
    <t>14801159</t>
  </si>
  <si>
    <t>14801066</t>
  </si>
  <si>
    <t>14525960</t>
  </si>
  <si>
    <t>14803173</t>
  </si>
  <si>
    <t>14541879</t>
  </si>
  <si>
    <t>15784769</t>
  </si>
  <si>
    <t>14827989</t>
  </si>
  <si>
    <t>15809810</t>
  </si>
  <si>
    <t>15820212</t>
  </si>
  <si>
    <t>14563505</t>
  </si>
  <si>
    <t>15828462</t>
  </si>
  <si>
    <t>15823897</t>
  </si>
  <si>
    <t>11583347</t>
  </si>
  <si>
    <t>15829112</t>
  </si>
  <si>
    <t>15828764</t>
  </si>
  <si>
    <t>12514579</t>
  </si>
  <si>
    <t>15836148</t>
  </si>
  <si>
    <t>14557262</t>
  </si>
  <si>
    <t>14541569</t>
  </si>
  <si>
    <t>15836404</t>
  </si>
  <si>
    <t>15807612</t>
  </si>
  <si>
    <t>14635094</t>
  </si>
  <si>
    <t>14806168</t>
  </si>
  <si>
    <t>14804999</t>
  </si>
  <si>
    <t>14565692</t>
  </si>
  <si>
    <t>15768410</t>
  </si>
  <si>
    <t>15820851</t>
  </si>
  <si>
    <t>14637520</t>
  </si>
  <si>
    <t>15819950</t>
  </si>
  <si>
    <t>14562954</t>
  </si>
  <si>
    <t>15777569</t>
  </si>
  <si>
    <t>14804837</t>
  </si>
  <si>
    <t>15790576</t>
  </si>
  <si>
    <t>15811013</t>
  </si>
  <si>
    <t>15797825</t>
  </si>
  <si>
    <t>15763716</t>
  </si>
  <si>
    <t>15808837</t>
  </si>
  <si>
    <t>14585240</t>
  </si>
  <si>
    <t>15809809</t>
  </si>
  <si>
    <t>14580373</t>
  </si>
  <si>
    <t>15770667</t>
  </si>
  <si>
    <t>16751345</t>
  </si>
  <si>
    <t>15810479</t>
  </si>
  <si>
    <t>15824716</t>
  </si>
  <si>
    <t>14808105</t>
  </si>
  <si>
    <t>11598957</t>
  </si>
  <si>
    <t>15754762</t>
  </si>
  <si>
    <t>14803366</t>
  </si>
  <si>
    <t>14812626</t>
  </si>
  <si>
    <t>15782549</t>
  </si>
  <si>
    <t>12598290</t>
  </si>
  <si>
    <t>15824630</t>
  </si>
  <si>
    <t>14636778</t>
  </si>
  <si>
    <t>15786015</t>
  </si>
  <si>
    <t>15831851</t>
  </si>
  <si>
    <t>11543089</t>
  </si>
  <si>
    <t>15770965</t>
  </si>
  <si>
    <t>15827757</t>
  </si>
  <si>
    <t>15816110</t>
  </si>
  <si>
    <t>15836465</t>
  </si>
  <si>
    <t>15798373</t>
  </si>
  <si>
    <t>14515139</t>
  </si>
  <si>
    <t>14813102</t>
  </si>
  <si>
    <t>14819789</t>
  </si>
  <si>
    <t>15792759</t>
  </si>
  <si>
    <t>15793876</t>
  </si>
  <si>
    <t>15796870</t>
  </si>
  <si>
    <t>TT</t>
  </si>
  <si>
    <t>Mã HS</t>
  </si>
  <si>
    <t>Mã Gen</t>
  </si>
  <si>
    <t xml:space="preserve">Họ </t>
  </si>
  <si>
    <t>Tên</t>
  </si>
  <si>
    <t>Năm sinh</t>
  </si>
  <si>
    <t>HP phải nộp</t>
  </si>
  <si>
    <t>HP đã nộp</t>
  </si>
  <si>
    <t>HP còn nợ</t>
  </si>
  <si>
    <t>Ghi chú</t>
  </si>
  <si>
    <t xml:space="preserve">Nguyễn Thị Lan </t>
  </si>
  <si>
    <t>240491</t>
  </si>
  <si>
    <t>020197</t>
  </si>
  <si>
    <t>Ghi thêm</t>
  </si>
  <si>
    <t xml:space="preserve">Lê Thị </t>
  </si>
  <si>
    <t>010494</t>
  </si>
  <si>
    <t xml:space="preserve">Nguyễn Xuân </t>
  </si>
  <si>
    <t>Báu</t>
  </si>
  <si>
    <t>020891</t>
  </si>
  <si>
    <t xml:space="preserve">Lành Thị </t>
  </si>
  <si>
    <t>Bính</t>
  </si>
  <si>
    <t>290597</t>
  </si>
  <si>
    <t xml:space="preserve">Bùi Văn </t>
  </si>
  <si>
    <t>Bình</t>
  </si>
  <si>
    <t>060891</t>
  </si>
  <si>
    <t>Cương</t>
  </si>
  <si>
    <t>150594</t>
  </si>
  <si>
    <t xml:space="preserve">Phùng Ngọc </t>
  </si>
  <si>
    <t>071292</t>
  </si>
  <si>
    <t xml:space="preserve">Trần Thị </t>
  </si>
  <si>
    <t>200394</t>
  </si>
  <si>
    <t xml:space="preserve">Vũ Thị </t>
  </si>
  <si>
    <t xml:space="preserve">Nguyễn Thị Thùy </t>
  </si>
  <si>
    <t>290797</t>
  </si>
  <si>
    <t xml:space="preserve">Lê Tiến </t>
  </si>
  <si>
    <t>140391</t>
  </si>
  <si>
    <t xml:space="preserve">Sầm Thị </t>
  </si>
  <si>
    <t>Ghến</t>
  </si>
  <si>
    <t>100796</t>
  </si>
  <si>
    <t>051093</t>
  </si>
  <si>
    <t>210597</t>
  </si>
  <si>
    <t>160996</t>
  </si>
  <si>
    <t>030292</t>
  </si>
  <si>
    <t>15778745</t>
  </si>
  <si>
    <t xml:space="preserve">Đoàn Thị </t>
  </si>
  <si>
    <t>200895</t>
  </si>
  <si>
    <t xml:space="preserve">Nguyễn Thanh </t>
  </si>
  <si>
    <t xml:space="preserve">Nguyễn Thị Diệu </t>
  </si>
  <si>
    <t>031096</t>
  </si>
  <si>
    <t xml:space="preserve">Dương Thị </t>
  </si>
  <si>
    <t>14814539</t>
  </si>
  <si>
    <t xml:space="preserve">Lương Thị </t>
  </si>
  <si>
    <t>Huế</t>
  </si>
  <si>
    <t>300496</t>
  </si>
  <si>
    <t>140895</t>
  </si>
  <si>
    <t xml:space="preserve">Đường Thị </t>
  </si>
  <si>
    <t>270597</t>
  </si>
  <si>
    <t>15769074</t>
  </si>
  <si>
    <t>251293</t>
  </si>
  <si>
    <t>14812043</t>
  </si>
  <si>
    <t xml:space="preserve">Trần Văn </t>
  </si>
  <si>
    <t xml:space="preserve">Vũ Thị Mai </t>
  </si>
  <si>
    <t>200494</t>
  </si>
  <si>
    <t>230296</t>
  </si>
  <si>
    <t>140996</t>
  </si>
  <si>
    <t>180996</t>
  </si>
  <si>
    <t>15829333</t>
  </si>
  <si>
    <t>Vương Thu</t>
  </si>
  <si>
    <t>020297</t>
  </si>
  <si>
    <t xml:space="preserve">Ngọc Thị </t>
  </si>
  <si>
    <t>210995</t>
  </si>
  <si>
    <t xml:space="preserve">Trần Đức Út </t>
  </si>
  <si>
    <t>Hưởng</t>
  </si>
  <si>
    <t>251192</t>
  </si>
  <si>
    <t xml:space="preserve">Đặng Thị </t>
  </si>
  <si>
    <t>090197</t>
  </si>
  <si>
    <t>15807638</t>
  </si>
  <si>
    <t>Lam</t>
  </si>
  <si>
    <t>180693</t>
  </si>
  <si>
    <t>Lan</t>
  </si>
  <si>
    <t>230796</t>
  </si>
  <si>
    <t>180497</t>
  </si>
  <si>
    <t xml:space="preserve">Phạm Thị </t>
  </si>
  <si>
    <t>021294</t>
  </si>
  <si>
    <t xml:space="preserve">Hồ Thị </t>
  </si>
  <si>
    <t>050693</t>
  </si>
  <si>
    <t>Lim</t>
  </si>
  <si>
    <t>Lưu Thùy</t>
  </si>
  <si>
    <t>040284</t>
  </si>
  <si>
    <t xml:space="preserve"> 230895</t>
  </si>
  <si>
    <t>15835249</t>
  </si>
  <si>
    <t xml:space="preserve">Lý Thị </t>
  </si>
  <si>
    <t>280497</t>
  </si>
  <si>
    <t>251095</t>
  </si>
  <si>
    <t>15763426</t>
  </si>
  <si>
    <t>010195</t>
  </si>
  <si>
    <t>15831708</t>
  </si>
  <si>
    <t>Hoàng Thị</t>
  </si>
  <si>
    <t>300396</t>
  </si>
  <si>
    <t>12626806</t>
  </si>
  <si>
    <t>140394</t>
  </si>
  <si>
    <t>14554309</t>
  </si>
  <si>
    <t>Năm</t>
  </si>
  <si>
    <t>15810845</t>
  </si>
  <si>
    <t xml:space="preserve">Vũ Thị Quỳnh </t>
  </si>
  <si>
    <t>090393</t>
  </si>
  <si>
    <t xml:space="preserve">Trịnh Thị Thanh </t>
  </si>
  <si>
    <t>081196</t>
  </si>
  <si>
    <t xml:space="preserve">Vy Thị </t>
  </si>
  <si>
    <t>Ngân</t>
  </si>
  <si>
    <t>150695</t>
  </si>
  <si>
    <t>15820036</t>
  </si>
  <si>
    <t>280696</t>
  </si>
  <si>
    <t>Nguyệt</t>
  </si>
  <si>
    <t xml:space="preserve">Nguyễn Thị Minh </t>
  </si>
  <si>
    <t>020796</t>
  </si>
  <si>
    <t>Nhàn</t>
  </si>
  <si>
    <t>230697</t>
  </si>
  <si>
    <t xml:space="preserve">Hà Thị </t>
  </si>
  <si>
    <t>Nhung</t>
  </si>
  <si>
    <t>250295</t>
  </si>
  <si>
    <t xml:space="preserve">Ngô Thị </t>
  </si>
  <si>
    <t>15809841</t>
  </si>
  <si>
    <t>Phúc</t>
  </si>
  <si>
    <t>030495</t>
  </si>
  <si>
    <t>Trần Thị Hồng</t>
  </si>
  <si>
    <t>190997</t>
  </si>
  <si>
    <t xml:space="preserve">Doãn Thị </t>
  </si>
  <si>
    <t>091290</t>
  </si>
  <si>
    <t>280489</t>
  </si>
  <si>
    <t xml:space="preserve">Đinh Thị Hồng </t>
  </si>
  <si>
    <t>220993</t>
  </si>
  <si>
    <t>070293</t>
  </si>
  <si>
    <t xml:space="preserve">Trương Tấn </t>
  </si>
  <si>
    <t>Sang</t>
  </si>
  <si>
    <t>131296</t>
  </si>
  <si>
    <t>15771668</t>
  </si>
  <si>
    <t>050894</t>
  </si>
  <si>
    <t>200894</t>
  </si>
  <si>
    <t xml:space="preserve">Trần Xuân </t>
  </si>
  <si>
    <t>Thành</t>
  </si>
  <si>
    <t>240492</t>
  </si>
  <si>
    <t xml:space="preserve">Nguyễn Thị Thạch </t>
  </si>
  <si>
    <t>220896</t>
  </si>
  <si>
    <t xml:space="preserve">Nguyễn Thị Phương </t>
  </si>
  <si>
    <t>040890</t>
  </si>
  <si>
    <t>210896</t>
  </si>
  <si>
    <t>14801929</t>
  </si>
  <si>
    <t xml:space="preserve">Giáp Văn </t>
  </si>
  <si>
    <t>Thiềm</t>
  </si>
  <si>
    <t>210796</t>
  </si>
  <si>
    <t>Thiểu</t>
  </si>
  <si>
    <t>220597</t>
  </si>
  <si>
    <t>14811758</t>
  </si>
  <si>
    <t xml:space="preserve">Nguyễn Đình </t>
  </si>
  <si>
    <t>060195</t>
  </si>
  <si>
    <t>020995</t>
  </si>
  <si>
    <t>15794333</t>
  </si>
  <si>
    <t xml:space="preserve">Hoàng Thị Huyền </t>
  </si>
  <si>
    <t>Thương</t>
  </si>
  <si>
    <t>090685</t>
  </si>
  <si>
    <t xml:space="preserve">Nguyễn Thị Thanh </t>
  </si>
  <si>
    <t>120486</t>
  </si>
  <si>
    <t>200396</t>
  </si>
  <si>
    <t>15824410</t>
  </si>
  <si>
    <t>14636725</t>
  </si>
  <si>
    <t>240396</t>
  </si>
  <si>
    <t xml:space="preserve">Lê Việt </t>
  </si>
  <si>
    <t>140693</t>
  </si>
  <si>
    <t xml:space="preserve">Phạm Văn </t>
  </si>
  <si>
    <t>160296</t>
  </si>
  <si>
    <t>15831890</t>
  </si>
  <si>
    <t xml:space="preserve">Nông Thị </t>
  </si>
  <si>
    <t>15794561</t>
  </si>
  <si>
    <t xml:space="preserve">Trần Linh </t>
  </si>
  <si>
    <t>101295</t>
  </si>
  <si>
    <t>230396</t>
  </si>
  <si>
    <t xml:space="preserve">Thân Văn </t>
  </si>
  <si>
    <t>010297</t>
  </si>
  <si>
    <t>120797</t>
  </si>
  <si>
    <t>14582584</t>
  </si>
  <si>
    <t>020994</t>
  </si>
  <si>
    <t xml:space="preserve">Trần Bá </t>
  </si>
  <si>
    <t>Úc</t>
  </si>
  <si>
    <t>020992</t>
  </si>
  <si>
    <t>020196</t>
  </si>
  <si>
    <t>Chu Văn</t>
  </si>
  <si>
    <t>Vĩnh</t>
  </si>
  <si>
    <t xml:space="preserve">Phan Thị Hương </t>
  </si>
  <si>
    <t>Xuân</t>
  </si>
  <si>
    <t>231295</t>
  </si>
  <si>
    <t>240296</t>
  </si>
  <si>
    <t>Ngày         tháng         năm 2016</t>
  </si>
  <si>
    <t xml:space="preserve">Trần Thị Quỳnh </t>
  </si>
  <si>
    <t>140896</t>
  </si>
  <si>
    <t>14532741</t>
  </si>
  <si>
    <t xml:space="preserve">Dương Thị Phương </t>
  </si>
  <si>
    <t>210494</t>
  </si>
  <si>
    <t xml:space="preserve">Lê Thị Quỳnh </t>
  </si>
  <si>
    <t>090294</t>
  </si>
  <si>
    <t xml:space="preserve">Nguyễn Thị Ngọc </t>
  </si>
  <si>
    <t>310597</t>
  </si>
  <si>
    <t xml:space="preserve">Đỗ Thị </t>
  </si>
  <si>
    <t xml:space="preserve">Vũ Thùy </t>
  </si>
  <si>
    <t>211094</t>
  </si>
  <si>
    <t>Như</t>
  </si>
  <si>
    <t>120696</t>
  </si>
  <si>
    <t>Thơm</t>
  </si>
  <si>
    <t>280896</t>
  </si>
  <si>
    <t>200395</t>
  </si>
  <si>
    <t>Trúc</t>
  </si>
  <si>
    <t>130396</t>
  </si>
  <si>
    <t xml:space="preserve">Nông Đức </t>
  </si>
  <si>
    <t>Cần</t>
  </si>
  <si>
    <t>070796</t>
  </si>
  <si>
    <t xml:space="preserve">Vũ Hữu </t>
  </si>
  <si>
    <t>Chất</t>
  </si>
  <si>
    <t>100294</t>
  </si>
  <si>
    <t xml:space="preserve">Nguyễn Kim </t>
  </si>
  <si>
    <t>190595</t>
  </si>
  <si>
    <t>240694</t>
  </si>
  <si>
    <t>14580614</t>
  </si>
  <si>
    <t xml:space="preserve">Phùng Văn </t>
  </si>
  <si>
    <t xml:space="preserve">Nguyễn Bỉnh </t>
  </si>
  <si>
    <t>Định</t>
  </si>
  <si>
    <t>081095</t>
  </si>
  <si>
    <t xml:space="preserve">Dương Công </t>
  </si>
  <si>
    <t xml:space="preserve">Hậu </t>
  </si>
  <si>
    <t xml:space="preserve">Dương Xuân </t>
  </si>
  <si>
    <t>Hóa</t>
  </si>
  <si>
    <t>120692</t>
  </si>
  <si>
    <t>Đào Bốc</t>
  </si>
  <si>
    <t>Hỏa</t>
  </si>
  <si>
    <t>120296</t>
  </si>
  <si>
    <t xml:space="preserve">Hoàng Quốc </t>
  </si>
  <si>
    <t xml:space="preserve">Nguyễn Danh </t>
  </si>
  <si>
    <t xml:space="preserve">Đặng Văn </t>
  </si>
  <si>
    <t>Mừng</t>
  </si>
  <si>
    <t xml:space="preserve">Đỗ Xuân </t>
  </si>
  <si>
    <t>091095</t>
  </si>
  <si>
    <t>181194</t>
  </si>
  <si>
    <t>Quân</t>
  </si>
  <si>
    <t>080395</t>
  </si>
  <si>
    <t>14809017</t>
  </si>
  <si>
    <t>060895</t>
  </si>
  <si>
    <t>Thiện</t>
  </si>
  <si>
    <t>280196</t>
  </si>
  <si>
    <t>15828241</t>
  </si>
  <si>
    <t xml:space="preserve">Nguyễn Thị Dịu </t>
  </si>
  <si>
    <t>050596</t>
  </si>
  <si>
    <t>15797490</t>
  </si>
  <si>
    <t>040293</t>
  </si>
  <si>
    <t>15801753</t>
  </si>
  <si>
    <t>280295</t>
  </si>
  <si>
    <t xml:space="preserve">Nguyễn Anh </t>
  </si>
  <si>
    <t>030596</t>
  </si>
  <si>
    <t xml:space="preserve">Phùng Xuân </t>
  </si>
  <si>
    <t>180895</t>
  </si>
  <si>
    <t>15836024</t>
  </si>
  <si>
    <t xml:space="preserve">Hồ Doãn </t>
  </si>
  <si>
    <t>070297</t>
  </si>
  <si>
    <t>Vương</t>
  </si>
  <si>
    <t>130295</t>
  </si>
  <si>
    <t xml:space="preserve">Đinh Thanh </t>
  </si>
  <si>
    <t>280894</t>
  </si>
  <si>
    <t xml:space="preserve">Trần Đức </t>
  </si>
  <si>
    <t>281194</t>
  </si>
  <si>
    <t>Thu 22-3</t>
  </si>
  <si>
    <t>CÒn nợ</t>
  </si>
  <si>
    <t>x</t>
  </si>
  <si>
    <t>Đã nộp 8 tháng</t>
  </si>
  <si>
    <t>đã nộp đủ cả năm</t>
  </si>
  <si>
    <t>Thu 25-3</t>
  </si>
  <si>
    <t>Thu 28-3</t>
  </si>
  <si>
    <t>Tống Thị Phương Lan</t>
  </si>
  <si>
    <t>Thu23, 28-3</t>
  </si>
  <si>
    <t>THu30-3</t>
  </si>
  <si>
    <t>Thu 30-3</t>
  </si>
  <si>
    <t>Thu 4-4</t>
  </si>
  <si>
    <t>Bùi Văn Tiệp</t>
  </si>
  <si>
    <t>060696</t>
  </si>
  <si>
    <t>Thu 11-3</t>
  </si>
  <si>
    <t>ĐẠI HỌC THÁI NGUYÊN</t>
  </si>
  <si>
    <t>TRƯỜNG CĐ KINH TẾ - KỸ THUẬT</t>
  </si>
  <si>
    <t>BẢNG KÊ TRẢ LẠI TIỀN HỌC PHÍ</t>
  </si>
  <si>
    <t>Lớp</t>
  </si>
  <si>
    <t>Số tiền</t>
  </si>
  <si>
    <t>Ký nhận</t>
  </si>
  <si>
    <t>Trần Thị Giang</t>
  </si>
  <si>
    <t>K11CĐ-Tiếng hàn SEVT</t>
  </si>
  <si>
    <t>Phùng Xuân Tuyết</t>
  </si>
  <si>
    <t>Nguyễn Thị Yến</t>
  </si>
  <si>
    <t>K10CĐ-Kế toán SEVT</t>
  </si>
  <si>
    <t>Phạm Yến Nhi</t>
  </si>
  <si>
    <t>K10CĐ-Tiếng hàn SEVT</t>
  </si>
  <si>
    <t>Hiệu trưởng</t>
  </si>
  <si>
    <t>Thu 12-4</t>
  </si>
  <si>
    <t>Thu 5-4</t>
  </si>
  <si>
    <t>Thu 7-4</t>
  </si>
  <si>
    <t>Thu 1-4</t>
  </si>
  <si>
    <t>Nguyễn Thị Thanh Phương</t>
  </si>
  <si>
    <t>0821000095457</t>
  </si>
  <si>
    <t>0821000035866</t>
  </si>
  <si>
    <t>0821000094155</t>
  </si>
  <si>
    <t>0821000092621</t>
  </si>
  <si>
    <t>0821000073486</t>
  </si>
  <si>
    <t>0821000060276</t>
  </si>
  <si>
    <t>0821000086229</t>
  </si>
  <si>
    <t>0821000022823</t>
  </si>
  <si>
    <t>0821000080605</t>
  </si>
  <si>
    <t>0821000089753</t>
  </si>
  <si>
    <t>0821000092750</t>
  </si>
  <si>
    <t>0821000028980</t>
  </si>
  <si>
    <t>0821000021447</t>
  </si>
  <si>
    <t>0821000032697</t>
  </si>
  <si>
    <t>0821000009823</t>
  </si>
  <si>
    <t>0821000042538</t>
  </si>
  <si>
    <t>0821000043452</t>
  </si>
  <si>
    <t>0821000044147</t>
  </si>
  <si>
    <t>0821000040389</t>
  </si>
  <si>
    <t>0821000022141</t>
  </si>
  <si>
    <t>0821000095659</t>
  </si>
  <si>
    <t>0821000016415</t>
  </si>
  <si>
    <t>Thu 24-4</t>
  </si>
  <si>
    <t>Doãn Thị Phượng</t>
  </si>
  <si>
    <t>Mai Thị Hà</t>
  </si>
  <si>
    <t>K10CĐ-Tiếng anh SEVT</t>
  </si>
  <si>
    <t>Nguyễn Văn Công</t>
  </si>
  <si>
    <t>K10CĐ-Điện SEVT</t>
  </si>
  <si>
    <t>Lường Văn Ánh</t>
  </si>
  <si>
    <t>Thu 25-4</t>
  </si>
  <si>
    <t>Thu 27-4</t>
  </si>
  <si>
    <t>Thu 4-5</t>
  </si>
  <si>
    <t>Thu 9-5</t>
  </si>
  <si>
    <t>Hà Thị Nhung</t>
  </si>
  <si>
    <t>K11CĐ-Tiếng hàn/SEVT</t>
  </si>
  <si>
    <t>K10CĐ-Tiếng hàn/SEVT</t>
  </si>
  <si>
    <t>Lê Thị Thu Trang</t>
  </si>
  <si>
    <t>0821000041021</t>
  </si>
  <si>
    <t>0821000009031</t>
  </si>
  <si>
    <t>0821000053962</t>
  </si>
  <si>
    <t>Trần Thị Lệ</t>
  </si>
  <si>
    <t>0821000105135</t>
  </si>
  <si>
    <t>0821000026869</t>
  </si>
  <si>
    <t>Lại Thị Giang</t>
  </si>
  <si>
    <t>0821000103309</t>
  </si>
  <si>
    <t>0821000081109</t>
  </si>
  <si>
    <t>Nguyễn Minh Trí</t>
  </si>
  <si>
    <t>0821000045330</t>
  </si>
  <si>
    <t>0821000072477</t>
  </si>
  <si>
    <t>Nguyễn Thị Thảo Nguyên</t>
  </si>
  <si>
    <t>0821000066307</t>
  </si>
  <si>
    <t>0821000033513</t>
  </si>
  <si>
    <t>Phan Thị Tú</t>
  </si>
  <si>
    <t>0821000084776</t>
  </si>
  <si>
    <t>0821000051563</t>
  </si>
  <si>
    <t>0821000035224</t>
  </si>
  <si>
    <t>0821000090547</t>
  </si>
  <si>
    <t>0821000049030</t>
  </si>
  <si>
    <t>Ngô Thị Huyền</t>
  </si>
  <si>
    <t>0821000098893</t>
  </si>
  <si>
    <t>0821000107775</t>
  </si>
  <si>
    <t>0821000017325</t>
  </si>
  <si>
    <t>0351000728097</t>
  </si>
  <si>
    <t>0821000082378</t>
  </si>
  <si>
    <t>0821000090769</t>
  </si>
  <si>
    <t>0821000031736</t>
  </si>
  <si>
    <t>0821000030997</t>
  </si>
  <si>
    <t>0821000076990</t>
  </si>
  <si>
    <t>0821000073691</t>
  </si>
  <si>
    <t>Nguyễn Thị Phương Thúy</t>
  </si>
  <si>
    <t>0821000482215</t>
  </si>
  <si>
    <t>0821000003324</t>
  </si>
  <si>
    <t>Thu 17-5</t>
  </si>
  <si>
    <t>Thu 24-5</t>
  </si>
  <si>
    <t>Phạm Thúy Nga</t>
  </si>
  <si>
    <t>Triệu Thị Chuyên</t>
  </si>
  <si>
    <t>Thu 6-6</t>
  </si>
  <si>
    <t>Thu 8-6</t>
  </si>
  <si>
    <t>Thu 30-5</t>
  </si>
  <si>
    <t>Thu 16-6</t>
  </si>
  <si>
    <t>Thu 21-6</t>
  </si>
  <si>
    <t>Thu 27-6</t>
  </si>
  <si>
    <t>Thu 17/8</t>
  </si>
  <si>
    <t>Thu 11-7</t>
  </si>
  <si>
    <t>Thu 24-8</t>
  </si>
  <si>
    <t>HP kỳ III</t>
  </si>
  <si>
    <t>Năm Sinh</t>
  </si>
  <si>
    <t>DANH SÁCH SV K11CĐ ĐIỆN- ĐIỆN TỬ /SEVT PHẢI NỘP HỌC PHÍ GỬI NGÂN HÀNG VIETCOMBANK TRÍCH NỢ</t>
  </si>
  <si>
    <t>(Kèm theo Thông báo số 784/TB-HT ngày 23 tháng 9 năm 2016)</t>
  </si>
  <si>
    <t>DANH SÁCH SV K11CĐ- KẾ TOÁN /SEVT PHẢI NỘP HỌC PHÍ  GỬI NGÂN HÀNG VIETCOMBANK TRÍCH NỢ</t>
  </si>
  <si>
    <t>DANH SÁCH SV LỚP K11CĐ- TIẾNG HÀN/SEVT PHẢI NỘP HỌC PHÍ GỬI NGÂN HÀNG VIETCOMBANK TRÍCH NỢ</t>
  </si>
  <si>
    <t>DANH SÁCH SINH VIÊN LỚP K10CĐ-KẾ TOÁN/SEVT PHẢI NỘP HỌC PHÍ GỬI NGÂN HÀNG VIETCOMBANK TRÍCH NỢ</t>
  </si>
  <si>
    <t>DANH SÁCH SINH VIÊN LỚP K10CĐ-TIẾNG HÀN/SEVT PHẢI NỘP HỌC PHÍ GỬI NGÂN HÀNG VIETCOMBANK TRÍCH NỢ</t>
  </si>
  <si>
    <t>DANH SÁCH SINH VIÊN LỚP K10CĐ-TIẾNG ANH/SEVTPHẢI NỘP HỌC PHÍ GỬI NGÂN HÀNG VIETCOMBANK TRÍCH NỢ</t>
  </si>
  <si>
    <t>DANH SÁCH SV LỚP K10CĐ-ĐIỆN ĐIỆN TỬ/SEVT PHẢI NỘP HỌC PHÍ GỬI NGÂN HÀNG VIETCOMBANK TRÍCH NỢ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</si>
</sst>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63">
    <font>
      <sz val="12"/>
      <name val=".VnTime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.VnTime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hair"/>
    </border>
    <border>
      <left style="hair"/>
      <right style="hair"/>
      <top style="hair"/>
      <bottom/>
    </border>
    <border>
      <left/>
      <right/>
      <top style="thin"/>
      <bottom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64" fontId="4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2" fillId="0" borderId="0" xfId="41" applyNumberFormat="1" applyFont="1" applyFill="1" applyBorder="1" applyAlignment="1" applyProtection="1">
      <alignment/>
      <protection/>
    </xf>
    <xf numFmtId="165" fontId="2" fillId="0" borderId="13" xfId="41" applyNumberFormat="1" applyFont="1" applyFill="1" applyBorder="1" applyAlignment="1" applyProtection="1">
      <alignment/>
      <protection/>
    </xf>
    <xf numFmtId="165" fontId="2" fillId="0" borderId="10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 horizontal="center" vertical="center" wrapText="1"/>
      <protection/>
    </xf>
    <xf numFmtId="165" fontId="2" fillId="0" borderId="11" xfId="41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165" fontId="2" fillId="0" borderId="15" xfId="41" applyNumberFormat="1" applyFont="1" applyFill="1" applyBorder="1" applyAlignment="1" applyProtection="1">
      <alignment/>
      <protection/>
    </xf>
    <xf numFmtId="165" fontId="2" fillId="0" borderId="14" xfId="41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165" fontId="3" fillId="0" borderId="0" xfId="41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49" fontId="57" fillId="0" borderId="24" xfId="0" applyNumberFormat="1" applyFont="1" applyFill="1" applyBorder="1" applyAlignment="1">
      <alignment horizontal="center" vertical="center" wrapText="1"/>
    </xf>
    <xf numFmtId="49" fontId="57" fillId="0" borderId="25" xfId="0" applyNumberFormat="1" applyFont="1" applyBorder="1" applyAlignment="1">
      <alignment/>
    </xf>
    <xf numFmtId="49" fontId="57" fillId="0" borderId="24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 horizontal="center" vertical="center"/>
    </xf>
    <xf numFmtId="49" fontId="57" fillId="0" borderId="0" xfId="0" applyNumberFormat="1" applyFont="1" applyAlignment="1">
      <alignment/>
    </xf>
    <xf numFmtId="0" fontId="58" fillId="0" borderId="20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165" fontId="7" fillId="34" borderId="11" xfId="41" applyNumberFormat="1" applyFont="1" applyFill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24" xfId="0" applyFont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165" fontId="8" fillId="0" borderId="24" xfId="41" applyNumberFormat="1" applyFont="1" applyFill="1" applyBorder="1" applyAlignment="1">
      <alignment horizontal="left" vertical="center" wrapText="1"/>
    </xf>
    <xf numFmtId="165" fontId="8" fillId="0" borderId="24" xfId="41" applyNumberFormat="1" applyFont="1" applyFill="1" applyBorder="1" applyAlignment="1">
      <alignment horizontal="center" vertical="center" wrapText="1"/>
    </xf>
    <xf numFmtId="0" fontId="57" fillId="0" borderId="31" xfId="0" applyFont="1" applyBorder="1" applyAlignment="1">
      <alignment/>
    </xf>
    <xf numFmtId="0" fontId="8" fillId="33" borderId="24" xfId="0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165" fontId="8" fillId="33" borderId="24" xfId="41" applyNumberFormat="1" applyFont="1" applyFill="1" applyBorder="1" applyAlignment="1">
      <alignment horizontal="left" vertical="center" wrapText="1"/>
    </xf>
    <xf numFmtId="165" fontId="8" fillId="33" borderId="24" xfId="41" applyNumberFormat="1" applyFont="1" applyFill="1" applyBorder="1" applyAlignment="1">
      <alignment horizontal="center" vertical="center" wrapText="1"/>
    </xf>
    <xf numFmtId="165" fontId="57" fillId="33" borderId="24" xfId="41" applyNumberFormat="1" applyFont="1" applyFill="1" applyBorder="1" applyAlignment="1">
      <alignment horizontal="center" vertical="center" wrapText="1"/>
    </xf>
    <xf numFmtId="0" fontId="57" fillId="0" borderId="24" xfId="0" applyFont="1" applyBorder="1" applyAlignment="1">
      <alignment/>
    </xf>
    <xf numFmtId="0" fontId="57" fillId="0" borderId="24" xfId="0" applyFont="1" applyFill="1" applyBorder="1" applyAlignment="1">
      <alignment/>
    </xf>
    <xf numFmtId="49" fontId="57" fillId="0" borderId="24" xfId="0" applyNumberFormat="1" applyFont="1" applyBorder="1" applyAlignment="1">
      <alignment horizontal="center" vertical="center" wrapText="1"/>
    </xf>
    <xf numFmtId="0" fontId="57" fillId="0" borderId="28" xfId="0" applyFont="1" applyBorder="1" applyAlignment="1">
      <alignment horizontal="left" vertical="center" wrapText="1"/>
    </xf>
    <xf numFmtId="0" fontId="57" fillId="33" borderId="29" xfId="0" applyFont="1" applyFill="1" applyBorder="1" applyAlignment="1">
      <alignment horizontal="left" vertical="center"/>
    </xf>
    <xf numFmtId="165" fontId="57" fillId="0" borderId="24" xfId="41" applyNumberFormat="1" applyFont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left" vertical="center" wrapText="1"/>
    </xf>
    <xf numFmtId="165" fontId="59" fillId="0" borderId="24" xfId="41" applyNumberFormat="1" applyFont="1" applyFill="1" applyBorder="1" applyAlignment="1">
      <alignment horizontal="center" vertical="center" wrapText="1"/>
    </xf>
    <xf numFmtId="165" fontId="59" fillId="33" borderId="24" xfId="41" applyNumberFormat="1" applyFont="1" applyFill="1" applyBorder="1" applyAlignment="1">
      <alignment horizontal="center" vertical="center" wrapText="1"/>
    </xf>
    <xf numFmtId="0" fontId="59" fillId="0" borderId="24" xfId="0" applyFont="1" applyBorder="1" applyAlignment="1">
      <alignment/>
    </xf>
    <xf numFmtId="49" fontId="59" fillId="0" borderId="24" xfId="0" applyNumberFormat="1" applyFont="1" applyBorder="1" applyAlignment="1">
      <alignment/>
    </xf>
    <xf numFmtId="0" fontId="59" fillId="0" borderId="0" xfId="0" applyFont="1" applyAlignment="1">
      <alignment/>
    </xf>
    <xf numFmtId="49" fontId="8" fillId="33" borderId="32" xfId="0" applyNumberFormat="1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57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57" fillId="33" borderId="38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49" fontId="57" fillId="0" borderId="24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8" fillId="0" borderId="11" xfId="0" applyFont="1" applyBorder="1" applyAlignment="1">
      <alignment/>
    </xf>
    <xf numFmtId="165" fontId="10" fillId="33" borderId="11" xfId="41" applyNumberFormat="1" applyFont="1" applyFill="1" applyBorder="1" applyAlignment="1">
      <alignment horizontal="left" vertical="center" wrapText="1"/>
    </xf>
    <xf numFmtId="49" fontId="58" fillId="0" borderId="11" xfId="0" applyNumberFormat="1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165" fontId="57" fillId="0" borderId="0" xfId="41" applyNumberFormat="1" applyFont="1" applyAlignment="1">
      <alignment horizontal="left" vertical="center"/>
    </xf>
    <xf numFmtId="165" fontId="57" fillId="0" borderId="0" xfId="41" applyNumberFormat="1" applyFont="1" applyAlignment="1">
      <alignment horizontal="center" vertical="center"/>
    </xf>
    <xf numFmtId="165" fontId="57" fillId="0" borderId="0" xfId="41" applyNumberFormat="1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20" xfId="0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57" fillId="0" borderId="25" xfId="0" applyFont="1" applyBorder="1" applyAlignment="1">
      <alignment/>
    </xf>
    <xf numFmtId="0" fontId="57" fillId="0" borderId="25" xfId="0" applyFont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49" fontId="57" fillId="0" borderId="39" xfId="0" applyNumberFormat="1" applyFont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57" fillId="0" borderId="29" xfId="0" applyFont="1" applyFill="1" applyBorder="1" applyAlignment="1">
      <alignment horizontal="left" vertical="center" wrapText="1"/>
    </xf>
    <xf numFmtId="49" fontId="57" fillId="0" borderId="39" xfId="0" applyNumberFormat="1" applyFont="1" applyFill="1" applyBorder="1" applyAlignment="1">
      <alignment horizontal="center" vertical="center" wrapText="1"/>
    </xf>
    <xf numFmtId="165" fontId="57" fillId="0" borderId="24" xfId="41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165" fontId="12" fillId="0" borderId="11" xfId="41" applyNumberFormat="1" applyFont="1" applyFill="1" applyBorder="1" applyAlignment="1">
      <alignment horizontal="left" vertical="center" wrapText="1"/>
    </xf>
    <xf numFmtId="165" fontId="8" fillId="33" borderId="25" xfId="41" applyNumberFormat="1" applyFont="1" applyFill="1" applyBorder="1" applyAlignment="1">
      <alignment horizontal="left" vertical="center" wrapText="1"/>
    </xf>
    <xf numFmtId="165" fontId="8" fillId="33" borderId="25" xfId="41" applyNumberFormat="1" applyFont="1" applyFill="1" applyBorder="1" applyAlignment="1">
      <alignment horizontal="center" vertical="center" wrapText="1"/>
    </xf>
    <xf numFmtId="165" fontId="12" fillId="33" borderId="11" xfId="41" applyNumberFormat="1" applyFont="1" applyFill="1" applyBorder="1" applyAlignment="1">
      <alignment horizontal="left" vertical="center" wrapText="1"/>
    </xf>
    <xf numFmtId="165" fontId="3" fillId="0" borderId="11" xfId="41" applyNumberFormat="1" applyFont="1" applyFill="1" applyBorder="1" applyAlignment="1" applyProtection="1">
      <alignment horizontal="center" vertical="center" wrapText="1"/>
      <protection/>
    </xf>
    <xf numFmtId="165" fontId="57" fillId="0" borderId="0" xfId="41" applyNumberFormat="1" applyFont="1" applyAlignment="1">
      <alignment/>
    </xf>
    <xf numFmtId="165" fontId="57" fillId="0" borderId="25" xfId="41" applyNumberFormat="1" applyFont="1" applyBorder="1" applyAlignment="1">
      <alignment/>
    </xf>
    <xf numFmtId="165" fontId="57" fillId="0" borderId="24" xfId="41" applyNumberFormat="1" applyFont="1" applyBorder="1" applyAlignment="1">
      <alignment/>
    </xf>
    <xf numFmtId="165" fontId="57" fillId="0" borderId="24" xfId="41" applyNumberFormat="1" applyFont="1" applyFill="1" applyBorder="1" applyAlignment="1">
      <alignment/>
    </xf>
    <xf numFmtId="165" fontId="59" fillId="0" borderId="24" xfId="41" applyNumberFormat="1" applyFont="1" applyBorder="1" applyAlignment="1">
      <alignment/>
    </xf>
    <xf numFmtId="165" fontId="57" fillId="0" borderId="24" xfId="41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 applyProtection="1">
      <alignment/>
      <protection/>
    </xf>
    <xf numFmtId="166" fontId="2" fillId="0" borderId="0" xfId="41" applyNumberFormat="1" applyFont="1" applyFill="1" applyBorder="1" applyAlignment="1" applyProtection="1">
      <alignment/>
      <protection/>
    </xf>
    <xf numFmtId="166" fontId="3" fillId="0" borderId="11" xfId="41" applyNumberFormat="1" applyFont="1" applyFill="1" applyBorder="1" applyAlignment="1" applyProtection="1">
      <alignment horizontal="center" vertical="center" wrapText="1"/>
      <protection/>
    </xf>
    <xf numFmtId="166" fontId="2" fillId="0" borderId="13" xfId="41" applyNumberFormat="1" applyFont="1" applyFill="1" applyBorder="1" applyAlignment="1" applyProtection="1">
      <alignment/>
      <protection/>
    </xf>
    <xf numFmtId="166" fontId="3" fillId="0" borderId="0" xfId="41" applyNumberFormat="1" applyFont="1" applyFill="1" applyBorder="1" applyAlignment="1" applyProtection="1">
      <alignment/>
      <protection/>
    </xf>
    <xf numFmtId="165" fontId="57" fillId="0" borderId="25" xfId="41" applyNumberFormat="1" applyFont="1" applyFill="1" applyBorder="1" applyAlignment="1">
      <alignment/>
    </xf>
    <xf numFmtId="165" fontId="57" fillId="0" borderId="25" xfId="41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165" fontId="14" fillId="0" borderId="0" xfId="41" applyNumberFormat="1" applyFont="1" applyAlignment="1">
      <alignment/>
    </xf>
    <xf numFmtId="165" fontId="14" fillId="0" borderId="11" xfId="41" applyNumberFormat="1" applyFont="1" applyBorder="1" applyAlignment="1">
      <alignment/>
    </xf>
    <xf numFmtId="0" fontId="15" fillId="0" borderId="11" xfId="0" applyFont="1" applyBorder="1" applyAlignment="1">
      <alignment/>
    </xf>
    <xf numFmtId="165" fontId="15" fillId="0" borderId="11" xfId="41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5" fontId="15" fillId="0" borderId="11" xfId="41" applyNumberFormat="1" applyFont="1" applyBorder="1" applyAlignment="1">
      <alignment horizontal="center"/>
    </xf>
    <xf numFmtId="0" fontId="59" fillId="33" borderId="24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left" vertical="center" wrapText="1"/>
    </xf>
    <xf numFmtId="0" fontId="59" fillId="0" borderId="24" xfId="0" applyFont="1" applyFill="1" applyBorder="1" applyAlignment="1">
      <alignment/>
    </xf>
    <xf numFmtId="165" fontId="59" fillId="0" borderId="25" xfId="41" applyNumberFormat="1" applyFont="1" applyBorder="1" applyAlignment="1">
      <alignment/>
    </xf>
    <xf numFmtId="49" fontId="59" fillId="33" borderId="24" xfId="0" applyNumberFormat="1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left" vertical="center" wrapText="1"/>
    </xf>
    <xf numFmtId="0" fontId="59" fillId="33" borderId="29" xfId="0" applyFont="1" applyFill="1" applyBorder="1" applyAlignment="1">
      <alignment horizontal="left" vertical="center" wrapText="1"/>
    </xf>
    <xf numFmtId="49" fontId="59" fillId="0" borderId="24" xfId="0" applyNumberFormat="1" applyFont="1" applyBorder="1" applyAlignment="1">
      <alignment horizontal="center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33" borderId="29" xfId="0" applyFont="1" applyFill="1" applyBorder="1" applyAlignment="1">
      <alignment horizontal="left" vertical="center"/>
    </xf>
    <xf numFmtId="165" fontId="59" fillId="0" borderId="24" xfId="41" applyNumberFormat="1" applyFont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165" fontId="8" fillId="0" borderId="24" xfId="41" applyNumberFormat="1" applyFont="1" applyBorder="1" applyAlignment="1">
      <alignment/>
    </xf>
    <xf numFmtId="165" fontId="8" fillId="0" borderId="25" xfId="41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0" fontId="8" fillId="0" borderId="0" xfId="0" applyFont="1" applyAlignment="1">
      <alignment/>
    </xf>
    <xf numFmtId="49" fontId="59" fillId="0" borderId="24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165" fontId="3" fillId="0" borderId="13" xfId="41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165" fontId="18" fillId="0" borderId="11" xfId="41" applyNumberFormat="1" applyFont="1" applyFill="1" applyBorder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3" fillId="0" borderId="20" xfId="0" applyNumberFormat="1" applyFont="1" applyFill="1" applyBorder="1" applyAlignment="1" applyProtection="1">
      <alignment horizontal="center"/>
      <protection/>
    </xf>
    <xf numFmtId="165" fontId="12" fillId="0" borderId="40" xfId="41" applyNumberFormat="1" applyFont="1" applyFill="1" applyBorder="1" applyAlignment="1">
      <alignment horizontal="left" vertical="center" wrapText="1"/>
    </xf>
    <xf numFmtId="165" fontId="18" fillId="0" borderId="0" xfId="41" applyNumberFormat="1" applyFont="1" applyFill="1" applyBorder="1" applyAlignment="1" applyProtection="1">
      <alignment/>
      <protection/>
    </xf>
    <xf numFmtId="165" fontId="12" fillId="0" borderId="0" xfId="41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65" fontId="12" fillId="34" borderId="11" xfId="41" applyNumberFormat="1" applyFont="1" applyFill="1" applyBorder="1" applyAlignment="1">
      <alignment horizontal="center" vertical="center" wrapText="1"/>
    </xf>
    <xf numFmtId="165" fontId="20" fillId="0" borderId="11" xfId="41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165" fontId="8" fillId="0" borderId="24" xfId="41" applyNumberFormat="1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21" fillId="0" borderId="45" xfId="41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5" fontId="12" fillId="0" borderId="0" xfId="41" applyNumberFormat="1" applyFont="1" applyAlignment="1">
      <alignment vertical="center"/>
    </xf>
    <xf numFmtId="165" fontId="8" fillId="0" borderId="0" xfId="41" applyNumberFormat="1" applyFont="1" applyAlignment="1">
      <alignment horizontal="left" vertical="center"/>
    </xf>
    <xf numFmtId="165" fontId="8" fillId="0" borderId="0" xfId="41" applyNumberFormat="1" applyFont="1" applyAlignment="1">
      <alignment horizontal="center" vertical="center"/>
    </xf>
    <xf numFmtId="165" fontId="8" fillId="0" borderId="0" xfId="41" applyNumberFormat="1" applyFont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0" fontId="58" fillId="0" borderId="20" xfId="0" applyFont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165" fontId="3" fillId="0" borderId="0" xfId="41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2" fillId="0" borderId="20" xfId="0" applyFont="1" applyFill="1" applyBorder="1" applyAlignment="1">
      <alignment horizontal="center" vertical="center" wrapText="1"/>
    </xf>
    <xf numFmtId="165" fontId="58" fillId="0" borderId="11" xfId="41" applyNumberFormat="1" applyFont="1" applyBorder="1" applyAlignment="1">
      <alignment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13" fillId="0" borderId="11" xfId="0" applyFont="1" applyBorder="1" applyAlignment="1">
      <alignment/>
    </xf>
    <xf numFmtId="0" fontId="58" fillId="0" borderId="27" xfId="0" applyFont="1" applyBorder="1" applyAlignment="1">
      <alignment horizontal="center"/>
    </xf>
    <xf numFmtId="49" fontId="8" fillId="0" borderId="4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1" fillId="0" borderId="0" xfId="0" applyFont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0" fontId="58" fillId="0" borderId="0" xfId="0" applyFont="1" applyAlignment="1">
      <alignment horizontal="center" vertical="center" wrapText="1"/>
    </xf>
    <xf numFmtId="0" fontId="58" fillId="0" borderId="26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165" fontId="62" fillId="0" borderId="0" xfId="41" applyNumberFormat="1" applyFont="1" applyAlignment="1">
      <alignment horizontal="center" vertical="center"/>
    </xf>
    <xf numFmtId="165" fontId="58" fillId="0" borderId="0" xfId="41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26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65" fontId="21" fillId="0" borderId="45" xfId="41" applyNumberFormat="1" applyFont="1" applyBorder="1" applyAlignment="1">
      <alignment horizontal="center" vertical="center"/>
    </xf>
    <xf numFmtId="165" fontId="12" fillId="0" borderId="0" xfId="4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41" applyNumberFormat="1" applyFont="1" applyAlignment="1">
      <alignment horizontal="center"/>
    </xf>
    <xf numFmtId="165" fontId="15" fillId="0" borderId="0" xfId="41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TotalGra" xfId="60"/>
    <cellStyle name="Warning Text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A1" sqref="A1:R1"/>
    </sheetView>
  </sheetViews>
  <sheetFormatPr defaultColWidth="8.796875" defaultRowHeight="12.75" customHeight="1"/>
  <cols>
    <col min="1" max="1" width="4.8984375" style="7" customWidth="1"/>
    <col min="2" max="2" width="20.09765625" style="1" customWidth="1"/>
    <col min="3" max="3" width="22.59765625" style="1" hidden="1" customWidth="1"/>
    <col min="4" max="4" width="22.8984375" style="1" hidden="1" customWidth="1"/>
    <col min="5" max="5" width="20.69921875" style="1" customWidth="1"/>
    <col min="6" max="6" width="1.69921875" style="1" hidden="1" customWidth="1"/>
    <col min="7" max="7" width="9.8984375" style="1" customWidth="1"/>
    <col min="8" max="8" width="11.8984375" style="12" hidden="1" customWidth="1"/>
    <col min="9" max="9" width="11.3984375" style="12" hidden="1" customWidth="1"/>
    <col min="10" max="12" width="13.19921875" style="12" hidden="1" customWidth="1"/>
    <col min="13" max="13" width="13.19921875" style="136" hidden="1" customWidth="1"/>
    <col min="14" max="15" width="13.19921875" style="12" hidden="1" customWidth="1"/>
    <col min="16" max="16" width="13.19921875" style="12" customWidth="1"/>
    <col min="17" max="17" width="13.59765625" style="4" customWidth="1"/>
    <col min="18" max="18" width="11.5" style="4" customWidth="1"/>
  </cols>
  <sheetData>
    <row r="1" spans="1:18" ht="21" customHeight="1">
      <c r="A1" s="234" t="s">
        <v>939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24" s="1" customFormat="1" ht="21" customHeight="1">
      <c r="A2" s="236" t="s">
        <v>934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28"/>
      <c r="T2" s="228"/>
      <c r="U2" s="228"/>
      <c r="V2" s="228"/>
      <c r="W2" s="228"/>
      <c r="X2" s="228"/>
    </row>
    <row r="3" spans="1:19" s="1" customFormat="1" ht="27" customHeight="1">
      <c r="A3" s="31" t="s">
        <v>0</v>
      </c>
      <c r="B3" s="31" t="s">
        <v>1</v>
      </c>
      <c r="C3" s="230" t="s">
        <v>2</v>
      </c>
      <c r="D3" s="231"/>
      <c r="E3" s="41" t="s">
        <v>359</v>
      </c>
      <c r="F3" s="41"/>
      <c r="G3" s="210" t="s">
        <v>932</v>
      </c>
      <c r="H3" s="128" t="s">
        <v>931</v>
      </c>
      <c r="I3" s="15" t="s">
        <v>357</v>
      </c>
      <c r="J3" s="15" t="s">
        <v>356</v>
      </c>
      <c r="K3" s="128" t="s">
        <v>812</v>
      </c>
      <c r="L3" s="128" t="s">
        <v>826</v>
      </c>
      <c r="M3" s="137" t="s">
        <v>818</v>
      </c>
      <c r="N3" s="128" t="s">
        <v>875</v>
      </c>
      <c r="O3" s="128" t="s">
        <v>919</v>
      </c>
      <c r="P3" s="128" t="s">
        <v>831</v>
      </c>
      <c r="Q3" s="32" t="s">
        <v>285</v>
      </c>
      <c r="R3" s="32" t="s">
        <v>286</v>
      </c>
      <c r="S3" s="1" t="s">
        <v>554</v>
      </c>
    </row>
    <row r="4" spans="1:18" ht="26.25" customHeight="1">
      <c r="A4" s="8">
        <v>1</v>
      </c>
      <c r="B4" s="2" t="s">
        <v>9</v>
      </c>
      <c r="C4" s="33" t="s">
        <v>10</v>
      </c>
      <c r="D4" s="34" t="s">
        <v>11</v>
      </c>
      <c r="E4" s="34" t="str">
        <f aca="true" t="shared" si="0" ref="E4:E9">C4&amp;" "&amp;D4</f>
        <v>Bùi Công Cường</v>
      </c>
      <c r="F4" s="34"/>
      <c r="G4" s="2" t="s">
        <v>12</v>
      </c>
      <c r="H4" s="13">
        <v>2300000</v>
      </c>
      <c r="I4" s="14">
        <v>0</v>
      </c>
      <c r="J4" s="13">
        <f aca="true" t="shared" si="1" ref="J4:J9">H4+I4</f>
        <v>2300000</v>
      </c>
      <c r="K4" s="13"/>
      <c r="L4" s="13"/>
      <c r="M4" s="138"/>
      <c r="N4" s="13">
        <v>2070000</v>
      </c>
      <c r="O4" s="13"/>
      <c r="P4" s="13">
        <f aca="true" t="shared" si="2" ref="P4:P9">J4-K4-L4-M4-N4-O4</f>
        <v>230000</v>
      </c>
      <c r="Q4" s="6" t="s">
        <v>332</v>
      </c>
      <c r="R4" s="5"/>
    </row>
    <row r="5" spans="1:18" ht="26.25" customHeight="1">
      <c r="A5" s="8">
        <v>2</v>
      </c>
      <c r="B5" s="2" t="s">
        <v>33</v>
      </c>
      <c r="C5" s="33" t="s">
        <v>20</v>
      </c>
      <c r="D5" s="34" t="s">
        <v>34</v>
      </c>
      <c r="E5" s="34" t="str">
        <f t="shared" si="0"/>
        <v>Phạm Thị Khánh</v>
      </c>
      <c r="F5" s="34"/>
      <c r="G5" s="2" t="s">
        <v>35</v>
      </c>
      <c r="H5" s="13">
        <v>2300000</v>
      </c>
      <c r="I5" s="14">
        <v>0</v>
      </c>
      <c r="J5" s="13">
        <f t="shared" si="1"/>
        <v>2300000</v>
      </c>
      <c r="K5" s="13"/>
      <c r="L5" s="13"/>
      <c r="M5" s="138">
        <v>2085000</v>
      </c>
      <c r="N5" s="13"/>
      <c r="O5" s="13"/>
      <c r="P5" s="13">
        <f t="shared" si="2"/>
        <v>215000</v>
      </c>
      <c r="Q5" s="6" t="s">
        <v>333</v>
      </c>
      <c r="R5" s="5"/>
    </row>
    <row r="6" spans="1:18" ht="26.25" customHeight="1">
      <c r="A6" s="8">
        <v>3</v>
      </c>
      <c r="B6" s="2" t="s">
        <v>42</v>
      </c>
      <c r="C6" s="33" t="s">
        <v>18</v>
      </c>
      <c r="D6" s="34" t="s">
        <v>43</v>
      </c>
      <c r="E6" s="34" t="str">
        <f t="shared" si="0"/>
        <v>Hoàng Thị Hồng Thế</v>
      </c>
      <c r="F6" s="34"/>
      <c r="G6" s="2" t="s">
        <v>44</v>
      </c>
      <c r="H6" s="13">
        <v>2300000</v>
      </c>
      <c r="I6" s="14">
        <v>0</v>
      </c>
      <c r="J6" s="13">
        <f t="shared" si="1"/>
        <v>2300000</v>
      </c>
      <c r="K6" s="13"/>
      <c r="L6" s="13"/>
      <c r="M6" s="138"/>
      <c r="N6" s="13">
        <v>2050000</v>
      </c>
      <c r="O6" s="13"/>
      <c r="P6" s="13">
        <f t="shared" si="2"/>
        <v>250000</v>
      </c>
      <c r="Q6" s="6" t="s">
        <v>349</v>
      </c>
      <c r="R6" s="5"/>
    </row>
    <row r="7" spans="1:18" ht="26.25" customHeight="1">
      <c r="A7" s="8">
        <v>4</v>
      </c>
      <c r="B7" s="2" t="s">
        <v>46</v>
      </c>
      <c r="C7" s="33" t="s">
        <v>15</v>
      </c>
      <c r="D7" s="34" t="s">
        <v>47</v>
      </c>
      <c r="E7" s="34" t="str">
        <f t="shared" si="0"/>
        <v>Chu Thị Thủy</v>
      </c>
      <c r="F7" s="34"/>
      <c r="G7" s="2" t="s">
        <v>48</v>
      </c>
      <c r="H7" s="13">
        <v>2300000</v>
      </c>
      <c r="I7" s="14">
        <v>1870000</v>
      </c>
      <c r="J7" s="13">
        <f t="shared" si="1"/>
        <v>4170000</v>
      </c>
      <c r="K7" s="13"/>
      <c r="L7" s="13"/>
      <c r="M7" s="138"/>
      <c r="N7" s="13">
        <v>2000000</v>
      </c>
      <c r="O7" s="13"/>
      <c r="P7" s="13">
        <f t="shared" si="2"/>
        <v>2170000</v>
      </c>
      <c r="Q7" s="6" t="s">
        <v>351</v>
      </c>
      <c r="R7" s="5"/>
    </row>
    <row r="8" spans="1:18" ht="26.25" customHeight="1">
      <c r="A8" s="8">
        <v>5</v>
      </c>
      <c r="B8" s="2" t="s">
        <v>49</v>
      </c>
      <c r="C8" s="33" t="s">
        <v>50</v>
      </c>
      <c r="D8" s="34" t="s">
        <v>47</v>
      </c>
      <c r="E8" s="34" t="str">
        <f t="shared" si="0"/>
        <v>Nguyễn Thu Thủy</v>
      </c>
      <c r="F8" s="34"/>
      <c r="G8" s="2" t="s">
        <v>51</v>
      </c>
      <c r="H8" s="13">
        <v>2300000</v>
      </c>
      <c r="I8" s="14">
        <v>0</v>
      </c>
      <c r="J8" s="13">
        <f t="shared" si="1"/>
        <v>2300000</v>
      </c>
      <c r="K8" s="13"/>
      <c r="L8" s="13"/>
      <c r="M8" s="138"/>
      <c r="N8" s="13"/>
      <c r="O8" s="13">
        <v>2085000</v>
      </c>
      <c r="P8" s="13">
        <f t="shared" si="2"/>
        <v>215000</v>
      </c>
      <c r="Q8" s="6" t="s">
        <v>331</v>
      </c>
      <c r="R8" s="5"/>
    </row>
    <row r="9" spans="1:18" ht="26.25" customHeight="1">
      <c r="A9" s="8">
        <v>6</v>
      </c>
      <c r="B9" s="2" t="s">
        <v>52</v>
      </c>
      <c r="C9" s="33" t="s">
        <v>53</v>
      </c>
      <c r="D9" s="34" t="s">
        <v>54</v>
      </c>
      <c r="E9" s="34" t="str">
        <f t="shared" si="0"/>
        <v>Hoàng Văn Trọng</v>
      </c>
      <c r="F9" s="34"/>
      <c r="G9" s="2" t="s">
        <v>55</v>
      </c>
      <c r="H9" s="13">
        <v>2300000</v>
      </c>
      <c r="I9" s="14">
        <v>1734000</v>
      </c>
      <c r="J9" s="13">
        <f t="shared" si="1"/>
        <v>4034000</v>
      </c>
      <c r="K9" s="13"/>
      <c r="L9" s="13">
        <v>1870000</v>
      </c>
      <c r="M9" s="138"/>
      <c r="N9" s="13">
        <v>2000000</v>
      </c>
      <c r="O9" s="13"/>
      <c r="P9" s="13">
        <f t="shared" si="2"/>
        <v>164000</v>
      </c>
      <c r="Q9" s="6" t="s">
        <v>350</v>
      </c>
      <c r="R9" s="5"/>
    </row>
    <row r="10" spans="1:18" s="27" customFormat="1" ht="26.25" customHeight="1">
      <c r="A10" s="23"/>
      <c r="B10" s="24"/>
      <c r="C10" s="232" t="s">
        <v>358</v>
      </c>
      <c r="D10" s="233"/>
      <c r="E10" s="213" t="s">
        <v>358</v>
      </c>
      <c r="F10" s="177"/>
      <c r="G10" s="24"/>
      <c r="H10" s="13"/>
      <c r="I10" s="25">
        <f aca="true" t="shared" si="3" ref="I10:N10">SUM(I4:I9)</f>
        <v>3604000</v>
      </c>
      <c r="J10" s="25">
        <f t="shared" si="3"/>
        <v>17404000</v>
      </c>
      <c r="K10" s="25">
        <f t="shared" si="3"/>
        <v>0</v>
      </c>
      <c r="L10" s="25">
        <f t="shared" si="3"/>
        <v>1870000</v>
      </c>
      <c r="M10" s="25">
        <f t="shared" si="3"/>
        <v>2085000</v>
      </c>
      <c r="N10" s="25">
        <f t="shared" si="3"/>
        <v>8120000</v>
      </c>
      <c r="O10" s="28"/>
      <c r="P10" s="171">
        <f>SUM(P4:P9)</f>
        <v>3244000</v>
      </c>
      <c r="Q10" s="26"/>
      <c r="R10" s="26"/>
    </row>
    <row r="11" spans="1:18" s="27" customFormat="1" ht="26.25" customHeight="1">
      <c r="A11" s="11"/>
      <c r="B11" s="9"/>
      <c r="C11" s="9"/>
      <c r="D11" s="9"/>
      <c r="E11" s="9"/>
      <c r="F11" s="9"/>
      <c r="G11" s="9"/>
      <c r="H11" s="28"/>
      <c r="I11" s="28"/>
      <c r="J11" s="28"/>
      <c r="K11" s="28"/>
      <c r="L11" s="28"/>
      <c r="M11" s="139"/>
      <c r="N11" s="28"/>
      <c r="O11" s="28"/>
      <c r="P11" s="28"/>
      <c r="Q11" s="29"/>
      <c r="R11" s="29"/>
    </row>
    <row r="12" spans="8:18" ht="26.25" customHeight="1">
      <c r="H12" s="30"/>
      <c r="I12" s="30"/>
      <c r="J12" s="235" t="s">
        <v>354</v>
      </c>
      <c r="K12" s="235"/>
      <c r="L12" s="235"/>
      <c r="M12" s="235"/>
      <c r="N12" s="235"/>
      <c r="O12" s="235"/>
      <c r="P12" s="235"/>
      <c r="Q12" s="235"/>
      <c r="R12" s="235"/>
    </row>
    <row r="13" spans="2:18" ht="26.25" customHeight="1">
      <c r="B13" s="9" t="s">
        <v>353</v>
      </c>
      <c r="C13" s="11" t="s">
        <v>353</v>
      </c>
      <c r="H13" s="9"/>
      <c r="I13" s="9"/>
      <c r="J13" s="229" t="s">
        <v>352</v>
      </c>
      <c r="K13" s="229"/>
      <c r="L13" s="229"/>
      <c r="M13" s="229"/>
      <c r="N13" s="229"/>
      <c r="O13" s="229"/>
      <c r="P13" s="229"/>
      <c r="Q13" s="229"/>
      <c r="R13" s="229"/>
    </row>
  </sheetData>
  <sheetProtection/>
  <mergeCells count="6">
    <mergeCell ref="J13:R13"/>
    <mergeCell ref="C3:D3"/>
    <mergeCell ref="C10:D10"/>
    <mergeCell ref="A1:R1"/>
    <mergeCell ref="J12:R12"/>
    <mergeCell ref="A2:R2"/>
  </mergeCells>
  <printOptions/>
  <pageMargins left="0.2" right="0.2" top="0.31" bottom="0.2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E6" sqref="E6"/>
    </sheetView>
  </sheetViews>
  <sheetFormatPr defaultColWidth="8.796875" defaultRowHeight="15"/>
  <cols>
    <col min="1" max="1" width="5" style="7" customWidth="1"/>
    <col min="2" max="2" width="20.19921875" style="1" customWidth="1"/>
    <col min="3" max="3" width="11.19921875" style="1" hidden="1" customWidth="1"/>
    <col min="4" max="4" width="15.69921875" style="1" hidden="1" customWidth="1"/>
    <col min="5" max="5" width="18" style="1" bestFit="1" customWidth="1"/>
    <col min="6" max="6" width="9.5" style="1" customWidth="1"/>
    <col min="7" max="7" width="0.1015625" style="12" hidden="1" customWidth="1"/>
    <col min="8" max="8" width="11.8984375" style="12" hidden="1" customWidth="1"/>
    <col min="9" max="9" width="12.3984375" style="12" hidden="1" customWidth="1"/>
    <col min="10" max="15" width="12.5" style="12" hidden="1" customWidth="1"/>
    <col min="16" max="16" width="12.3984375" style="12" customWidth="1"/>
    <col min="17" max="17" width="13.8984375" style="4" customWidth="1"/>
    <col min="18" max="18" width="15.3984375" style="4" customWidth="1"/>
  </cols>
  <sheetData>
    <row r="1" spans="1:18" s="1" customFormat="1" ht="23.25" customHeight="1">
      <c r="A1" s="234" t="s">
        <v>938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24" s="1" customFormat="1" ht="23.25" customHeight="1">
      <c r="A2" s="236" t="s">
        <v>934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28"/>
      <c r="T2" s="228"/>
      <c r="U2" s="228"/>
      <c r="V2" s="228"/>
      <c r="W2" s="228"/>
      <c r="X2" s="228"/>
    </row>
    <row r="3" spans="1:18" s="1" customFormat="1" ht="12.75">
      <c r="A3" s="7"/>
      <c r="G3" s="12"/>
      <c r="H3" s="12"/>
      <c r="I3" s="12"/>
      <c r="J3" s="12"/>
      <c r="K3" s="12"/>
      <c r="L3" s="12"/>
      <c r="M3" s="12"/>
      <c r="N3" s="12"/>
      <c r="O3" s="12"/>
      <c r="P3" s="12"/>
      <c r="Q3" s="4"/>
      <c r="R3" s="4"/>
    </row>
    <row r="4" spans="1:18" s="1" customFormat="1" ht="24" customHeight="1">
      <c r="A4" s="31" t="s">
        <v>0</v>
      </c>
      <c r="B4" s="31" t="s">
        <v>1</v>
      </c>
      <c r="C4" s="230" t="s">
        <v>2</v>
      </c>
      <c r="D4" s="231"/>
      <c r="E4" s="41" t="s">
        <v>359</v>
      </c>
      <c r="F4" s="210" t="s">
        <v>932</v>
      </c>
      <c r="G4" s="128" t="s">
        <v>931</v>
      </c>
      <c r="H4" s="15" t="s">
        <v>357</v>
      </c>
      <c r="I4" s="15" t="s">
        <v>356</v>
      </c>
      <c r="J4" s="128" t="s">
        <v>812</v>
      </c>
      <c r="K4" s="128" t="s">
        <v>817</v>
      </c>
      <c r="L4" s="128" t="s">
        <v>820</v>
      </c>
      <c r="M4" s="128" t="s">
        <v>868</v>
      </c>
      <c r="N4" s="128" t="s">
        <v>876</v>
      </c>
      <c r="O4" s="128" t="s">
        <v>927</v>
      </c>
      <c r="P4" s="128" t="s">
        <v>813</v>
      </c>
      <c r="Q4" s="32" t="s">
        <v>285</v>
      </c>
      <c r="R4" s="32" t="s">
        <v>286</v>
      </c>
    </row>
    <row r="5" spans="1:18" ht="24" customHeight="1">
      <c r="A5" s="8">
        <v>1</v>
      </c>
      <c r="B5" s="2" t="s">
        <v>58</v>
      </c>
      <c r="C5" s="33" t="s">
        <v>14</v>
      </c>
      <c r="D5" s="34" t="s">
        <v>59</v>
      </c>
      <c r="E5" s="34" t="str">
        <f aca="true" t="shared" si="0" ref="E5:E13">C5&amp;" "&amp;D5</f>
        <v>Hoàng Thị Ban</v>
      </c>
      <c r="F5" s="2" t="s">
        <v>60</v>
      </c>
      <c r="G5" s="13">
        <v>2300000</v>
      </c>
      <c r="H5" s="14">
        <v>0</v>
      </c>
      <c r="I5" s="13">
        <f aca="true" t="shared" si="1" ref="I5:I13">G5+H5</f>
        <v>2300000</v>
      </c>
      <c r="J5" s="13"/>
      <c r="K5" s="13"/>
      <c r="L5" s="13"/>
      <c r="M5" s="13"/>
      <c r="N5" s="13"/>
      <c r="O5" s="13"/>
      <c r="P5" s="13">
        <f aca="true" t="shared" si="2" ref="P5:P20">I5-J5-K5-L5-M5-N5-O5</f>
        <v>2300000</v>
      </c>
      <c r="Q5" s="6" t="s">
        <v>341</v>
      </c>
      <c r="R5" s="5"/>
    </row>
    <row r="6" spans="1:18" ht="24" customHeight="1">
      <c r="A6" s="8">
        <v>2</v>
      </c>
      <c r="B6" s="2" t="s">
        <v>62</v>
      </c>
      <c r="C6" s="33" t="s">
        <v>63</v>
      </c>
      <c r="D6" s="34" t="s">
        <v>64</v>
      </c>
      <c r="E6" s="34" t="str">
        <f t="shared" si="0"/>
        <v>Bùi Thị Chiều</v>
      </c>
      <c r="F6" s="2" t="s">
        <v>65</v>
      </c>
      <c r="G6" s="13">
        <v>2300000</v>
      </c>
      <c r="H6" s="14">
        <v>1870000</v>
      </c>
      <c r="I6" s="13">
        <f t="shared" si="1"/>
        <v>4170000</v>
      </c>
      <c r="J6" s="13"/>
      <c r="K6" s="13"/>
      <c r="L6" s="13"/>
      <c r="M6" s="13"/>
      <c r="N6" s="13"/>
      <c r="O6" s="13"/>
      <c r="P6" s="13">
        <f t="shared" si="2"/>
        <v>4170000</v>
      </c>
      <c r="Q6" s="6" t="s">
        <v>336</v>
      </c>
      <c r="R6" s="5"/>
    </row>
    <row r="7" spans="1:18" ht="24" customHeight="1">
      <c r="A7" s="8">
        <v>3</v>
      </c>
      <c r="B7" s="2" t="s">
        <v>69</v>
      </c>
      <c r="C7" s="33" t="s">
        <v>70</v>
      </c>
      <c r="D7" s="34" t="s">
        <v>71</v>
      </c>
      <c r="E7" s="34" t="str">
        <f t="shared" si="0"/>
        <v>Bùi Thành Đạt</v>
      </c>
      <c r="F7" s="2" t="s">
        <v>6</v>
      </c>
      <c r="G7" s="13">
        <v>2300000</v>
      </c>
      <c r="H7" s="14">
        <v>1870000</v>
      </c>
      <c r="I7" s="13">
        <f t="shared" si="1"/>
        <v>4170000</v>
      </c>
      <c r="J7" s="13"/>
      <c r="K7" s="13"/>
      <c r="L7" s="13">
        <v>1870000</v>
      </c>
      <c r="M7" s="13"/>
      <c r="N7" s="13"/>
      <c r="O7" s="13"/>
      <c r="P7" s="13">
        <f t="shared" si="2"/>
        <v>2300000</v>
      </c>
      <c r="Q7" s="6" t="s">
        <v>340</v>
      </c>
      <c r="R7" s="5"/>
    </row>
    <row r="8" spans="1:18" ht="24" customHeight="1">
      <c r="A8" s="8">
        <v>4</v>
      </c>
      <c r="B8" s="2" t="s">
        <v>74</v>
      </c>
      <c r="C8" s="33" t="s">
        <v>75</v>
      </c>
      <c r="D8" s="34" t="s">
        <v>76</v>
      </c>
      <c r="E8" s="34" t="str">
        <f t="shared" si="0"/>
        <v>Mã Thị Đôi</v>
      </c>
      <c r="F8" s="2" t="s">
        <v>77</v>
      </c>
      <c r="G8" s="13">
        <v>2300000</v>
      </c>
      <c r="H8" s="14">
        <v>1870000</v>
      </c>
      <c r="I8" s="13">
        <f t="shared" si="1"/>
        <v>4170000</v>
      </c>
      <c r="J8" s="13"/>
      <c r="K8" s="13"/>
      <c r="L8" s="13"/>
      <c r="M8" s="13"/>
      <c r="N8" s="13"/>
      <c r="O8" s="13"/>
      <c r="P8" s="13">
        <f t="shared" si="2"/>
        <v>4170000</v>
      </c>
      <c r="Q8" s="6" t="s">
        <v>344</v>
      </c>
      <c r="R8" s="5"/>
    </row>
    <row r="9" spans="1:18" ht="24" customHeight="1">
      <c r="A9" s="8">
        <v>5</v>
      </c>
      <c r="B9" s="2" t="s">
        <v>78</v>
      </c>
      <c r="C9" s="33" t="s">
        <v>79</v>
      </c>
      <c r="D9" s="34" t="s">
        <v>80</v>
      </c>
      <c r="E9" s="34" t="str">
        <f t="shared" si="0"/>
        <v>Phạm Văn Đồng</v>
      </c>
      <c r="F9" s="2" t="s">
        <v>81</v>
      </c>
      <c r="G9" s="13">
        <v>2300000</v>
      </c>
      <c r="H9" s="14">
        <v>1870000</v>
      </c>
      <c r="I9" s="13">
        <f t="shared" si="1"/>
        <v>4170000</v>
      </c>
      <c r="J9" s="13"/>
      <c r="K9" s="13"/>
      <c r="L9" s="13">
        <v>1870000</v>
      </c>
      <c r="M9" s="13"/>
      <c r="N9" s="13"/>
      <c r="O9" s="13"/>
      <c r="P9" s="13">
        <f t="shared" si="2"/>
        <v>2300000</v>
      </c>
      <c r="Q9" s="5" t="s">
        <v>865</v>
      </c>
      <c r="R9" s="5"/>
    </row>
    <row r="10" spans="1:18" ht="24" customHeight="1">
      <c r="A10" s="8">
        <v>6</v>
      </c>
      <c r="B10" s="2" t="s">
        <v>84</v>
      </c>
      <c r="C10" s="33" t="s">
        <v>63</v>
      </c>
      <c r="D10" s="34" t="s">
        <v>85</v>
      </c>
      <c r="E10" s="34" t="str">
        <f t="shared" si="0"/>
        <v>Bùi Thị Hiên</v>
      </c>
      <c r="F10" s="2" t="s">
        <v>86</v>
      </c>
      <c r="G10" s="13">
        <v>2300000</v>
      </c>
      <c r="H10" s="14">
        <v>0</v>
      </c>
      <c r="I10" s="13">
        <f t="shared" si="1"/>
        <v>2300000</v>
      </c>
      <c r="J10" s="13"/>
      <c r="K10" s="13"/>
      <c r="L10" s="13"/>
      <c r="M10" s="13"/>
      <c r="N10" s="13"/>
      <c r="O10" s="13"/>
      <c r="P10" s="13">
        <f t="shared" si="2"/>
        <v>2300000</v>
      </c>
      <c r="Q10" s="6" t="s">
        <v>335</v>
      </c>
      <c r="R10" s="5"/>
    </row>
    <row r="11" spans="1:18" ht="24" customHeight="1">
      <c r="A11" s="8">
        <v>7</v>
      </c>
      <c r="B11" s="2" t="s">
        <v>87</v>
      </c>
      <c r="C11" s="33" t="s">
        <v>88</v>
      </c>
      <c r="D11" s="34" t="s">
        <v>22</v>
      </c>
      <c r="E11" s="34" t="str">
        <f t="shared" si="0"/>
        <v>Điêu Thị Hiền</v>
      </c>
      <c r="F11" s="2" t="s">
        <v>89</v>
      </c>
      <c r="G11" s="13">
        <v>2300000</v>
      </c>
      <c r="H11" s="14">
        <v>1870000</v>
      </c>
      <c r="I11" s="13">
        <f t="shared" si="1"/>
        <v>4170000</v>
      </c>
      <c r="J11" s="13"/>
      <c r="K11" s="13"/>
      <c r="L11" s="13">
        <v>4040000</v>
      </c>
      <c r="M11" s="13"/>
      <c r="N11" s="13"/>
      <c r="O11" s="13"/>
      <c r="P11" s="13">
        <f t="shared" si="2"/>
        <v>130000</v>
      </c>
      <c r="Q11" s="6" t="s">
        <v>347</v>
      </c>
      <c r="R11" s="5"/>
    </row>
    <row r="12" spans="1:18" ht="24" customHeight="1">
      <c r="A12" s="8">
        <v>8</v>
      </c>
      <c r="B12" s="2" t="s">
        <v>92</v>
      </c>
      <c r="C12" s="33" t="s">
        <v>8</v>
      </c>
      <c r="D12" s="34" t="s">
        <v>24</v>
      </c>
      <c r="E12" s="34" t="str">
        <f t="shared" si="0"/>
        <v>Nguyễn Thị  Hoa</v>
      </c>
      <c r="F12" s="2" t="s">
        <v>93</v>
      </c>
      <c r="G12" s="13">
        <v>2300000</v>
      </c>
      <c r="H12" s="14">
        <v>0</v>
      </c>
      <c r="I12" s="13">
        <f t="shared" si="1"/>
        <v>2300000</v>
      </c>
      <c r="J12" s="13"/>
      <c r="K12" s="13"/>
      <c r="L12" s="13">
        <v>1496000</v>
      </c>
      <c r="M12" s="13"/>
      <c r="N12" s="13"/>
      <c r="O12" s="13"/>
      <c r="P12" s="13">
        <f t="shared" si="2"/>
        <v>804000</v>
      </c>
      <c r="Q12" s="6" t="s">
        <v>346</v>
      </c>
      <c r="R12" s="5"/>
    </row>
    <row r="13" spans="1:18" ht="24" customHeight="1">
      <c r="A13" s="8">
        <v>9</v>
      </c>
      <c r="B13" s="2" t="s">
        <v>98</v>
      </c>
      <c r="C13" s="33" t="s">
        <v>99</v>
      </c>
      <c r="D13" s="34" t="s">
        <v>100</v>
      </c>
      <c r="E13" s="34" t="str">
        <f t="shared" si="0"/>
        <v>Vũ Thị Kim Liên</v>
      </c>
      <c r="F13" s="2" t="s">
        <v>101</v>
      </c>
      <c r="G13" s="13">
        <v>2300000</v>
      </c>
      <c r="H13" s="14">
        <v>1870000</v>
      </c>
      <c r="I13" s="13">
        <f t="shared" si="1"/>
        <v>4170000</v>
      </c>
      <c r="J13" s="13"/>
      <c r="K13" s="13"/>
      <c r="L13" s="13">
        <v>1870000</v>
      </c>
      <c r="M13" s="13"/>
      <c r="N13" s="13"/>
      <c r="O13" s="13"/>
      <c r="P13" s="13">
        <f t="shared" si="2"/>
        <v>2300000</v>
      </c>
      <c r="Q13" s="6" t="s">
        <v>345</v>
      </c>
      <c r="R13" s="5"/>
    </row>
    <row r="14" spans="1:18" ht="24" customHeight="1">
      <c r="A14" s="8">
        <v>10</v>
      </c>
      <c r="B14" s="2" t="s">
        <v>110</v>
      </c>
      <c r="C14" s="33" t="s">
        <v>111</v>
      </c>
      <c r="D14" s="34" t="s">
        <v>109</v>
      </c>
      <c r="E14" s="34" t="str">
        <f aca="true" t="shared" si="3" ref="E14:E20">C14&amp;" "&amp;D14</f>
        <v>Phùng Thị Quyên</v>
      </c>
      <c r="F14" s="2" t="s">
        <v>112</v>
      </c>
      <c r="G14" s="13">
        <v>2300000</v>
      </c>
      <c r="H14" s="14">
        <v>0</v>
      </c>
      <c r="I14" s="13">
        <f aca="true" t="shared" si="4" ref="I14:I20">G14+H14</f>
        <v>2300000</v>
      </c>
      <c r="J14" s="13"/>
      <c r="K14" s="13"/>
      <c r="L14" s="13"/>
      <c r="M14" s="13"/>
      <c r="N14" s="13"/>
      <c r="O14" s="13"/>
      <c r="P14" s="13">
        <f t="shared" si="2"/>
        <v>2300000</v>
      </c>
      <c r="Q14" s="6" t="s">
        <v>342</v>
      </c>
      <c r="R14" s="5"/>
    </row>
    <row r="15" spans="1:18" ht="24" customHeight="1">
      <c r="A15" s="8">
        <v>11</v>
      </c>
      <c r="B15" s="2" t="s">
        <v>113</v>
      </c>
      <c r="C15" s="33" t="s">
        <v>72</v>
      </c>
      <c r="D15" s="34" t="s">
        <v>114</v>
      </c>
      <c r="E15" s="34" t="str">
        <f t="shared" si="3"/>
        <v>Nguyễn Thành Tài</v>
      </c>
      <c r="F15" s="2" t="s">
        <v>115</v>
      </c>
      <c r="G15" s="13">
        <v>2300000</v>
      </c>
      <c r="H15" s="14">
        <v>1870000</v>
      </c>
      <c r="I15" s="13">
        <f t="shared" si="4"/>
        <v>4170000</v>
      </c>
      <c r="J15" s="13"/>
      <c r="K15" s="13"/>
      <c r="L15" s="13"/>
      <c r="M15" s="13"/>
      <c r="N15" s="13"/>
      <c r="O15" s="13"/>
      <c r="P15" s="13">
        <f t="shared" si="2"/>
        <v>4170000</v>
      </c>
      <c r="Q15" s="6" t="s">
        <v>348</v>
      </c>
      <c r="R15" s="5"/>
    </row>
    <row r="16" spans="1:18" ht="24" customHeight="1">
      <c r="A16" s="8">
        <v>12</v>
      </c>
      <c r="B16" s="2" t="s">
        <v>117</v>
      </c>
      <c r="C16" s="33" t="s">
        <v>118</v>
      </c>
      <c r="D16" s="34" t="s">
        <v>119</v>
      </c>
      <c r="E16" s="34" t="str">
        <f t="shared" si="3"/>
        <v>Cung Văn Thanh</v>
      </c>
      <c r="F16" s="2" t="s">
        <v>120</v>
      </c>
      <c r="G16" s="13">
        <v>2300000</v>
      </c>
      <c r="H16" s="14">
        <v>0</v>
      </c>
      <c r="I16" s="13">
        <f t="shared" si="4"/>
        <v>2300000</v>
      </c>
      <c r="J16" s="13"/>
      <c r="K16" s="13"/>
      <c r="L16" s="13">
        <v>2085000</v>
      </c>
      <c r="M16" s="13"/>
      <c r="N16" s="13"/>
      <c r="O16" s="13"/>
      <c r="P16" s="13">
        <f t="shared" si="2"/>
        <v>215000</v>
      </c>
      <c r="Q16" s="6" t="s">
        <v>338</v>
      </c>
      <c r="R16" s="5"/>
    </row>
    <row r="17" spans="1:18" ht="24" customHeight="1">
      <c r="A17" s="8">
        <v>13</v>
      </c>
      <c r="B17" s="2" t="s">
        <v>122</v>
      </c>
      <c r="C17" s="33" t="s">
        <v>19</v>
      </c>
      <c r="D17" s="34" t="s">
        <v>123</v>
      </c>
      <c r="E17" s="34" t="str">
        <f t="shared" si="3"/>
        <v>Nguyễn Thị Thắm</v>
      </c>
      <c r="F17" s="2" t="s">
        <v>124</v>
      </c>
      <c r="G17" s="13">
        <v>2300000</v>
      </c>
      <c r="H17" s="14">
        <v>0</v>
      </c>
      <c r="I17" s="13">
        <f t="shared" si="4"/>
        <v>2300000</v>
      </c>
      <c r="J17" s="13"/>
      <c r="K17" s="13"/>
      <c r="L17" s="13"/>
      <c r="M17" s="13"/>
      <c r="N17" s="13"/>
      <c r="O17" s="13"/>
      <c r="P17" s="13">
        <f t="shared" si="2"/>
        <v>2300000</v>
      </c>
      <c r="Q17" s="6" t="s">
        <v>343</v>
      </c>
      <c r="R17" s="5"/>
    </row>
    <row r="18" spans="1:18" ht="24" customHeight="1">
      <c r="A18" s="8">
        <v>14</v>
      </c>
      <c r="B18" s="2" t="s">
        <v>130</v>
      </c>
      <c r="C18" s="33" t="s">
        <v>131</v>
      </c>
      <c r="D18" s="34" t="s">
        <v>132</v>
      </c>
      <c r="E18" s="34" t="str">
        <f t="shared" si="3"/>
        <v>Lâm Thị Hồng Tươi</v>
      </c>
      <c r="F18" s="2" t="s">
        <v>91</v>
      </c>
      <c r="G18" s="13">
        <v>2300000</v>
      </c>
      <c r="H18" s="14">
        <v>0</v>
      </c>
      <c r="I18" s="13">
        <f t="shared" si="4"/>
        <v>2300000</v>
      </c>
      <c r="J18" s="13"/>
      <c r="K18" s="13"/>
      <c r="L18" s="13"/>
      <c r="M18" s="13"/>
      <c r="N18" s="13"/>
      <c r="O18" s="13"/>
      <c r="P18" s="13">
        <f t="shared" si="2"/>
        <v>2300000</v>
      </c>
      <c r="Q18" s="6" t="s">
        <v>337</v>
      </c>
      <c r="R18" s="5"/>
    </row>
    <row r="19" spans="1:18" ht="24" customHeight="1">
      <c r="A19" s="8">
        <v>15</v>
      </c>
      <c r="B19" s="2" t="s">
        <v>134</v>
      </c>
      <c r="C19" s="33" t="s">
        <v>135</v>
      </c>
      <c r="D19" s="34" t="s">
        <v>136</v>
      </c>
      <c r="E19" s="34" t="str">
        <f t="shared" si="3"/>
        <v>Ma Thị Viện</v>
      </c>
      <c r="F19" s="2" t="s">
        <v>66</v>
      </c>
      <c r="G19" s="13">
        <v>2300000</v>
      </c>
      <c r="H19" s="14">
        <v>1870000</v>
      </c>
      <c r="I19" s="13">
        <f t="shared" si="4"/>
        <v>4170000</v>
      </c>
      <c r="J19" s="13"/>
      <c r="K19" s="13"/>
      <c r="L19" s="13">
        <v>1870000</v>
      </c>
      <c r="M19" s="13"/>
      <c r="N19" s="13"/>
      <c r="O19" s="13"/>
      <c r="P19" s="13">
        <f t="shared" si="2"/>
        <v>2300000</v>
      </c>
      <c r="Q19" s="6" t="s">
        <v>334</v>
      </c>
      <c r="R19" s="5"/>
    </row>
    <row r="20" spans="1:18" ht="24" customHeight="1">
      <c r="A20" s="8">
        <v>16</v>
      </c>
      <c r="B20" s="17" t="s">
        <v>138</v>
      </c>
      <c r="C20" s="35" t="s">
        <v>139</v>
      </c>
      <c r="D20" s="36" t="s">
        <v>57</v>
      </c>
      <c r="E20" s="34" t="str">
        <f t="shared" si="3"/>
        <v>Phan Thị Yến</v>
      </c>
      <c r="F20" s="17" t="s">
        <v>140</v>
      </c>
      <c r="G20" s="13">
        <v>2300000</v>
      </c>
      <c r="H20" s="19">
        <v>0</v>
      </c>
      <c r="I20" s="18">
        <f t="shared" si="4"/>
        <v>2300000</v>
      </c>
      <c r="J20" s="18"/>
      <c r="K20" s="18"/>
      <c r="L20" s="18"/>
      <c r="M20" s="18"/>
      <c r="N20" s="18"/>
      <c r="O20" s="18"/>
      <c r="P20" s="13">
        <f t="shared" si="2"/>
        <v>2300000</v>
      </c>
      <c r="Q20" s="20" t="s">
        <v>339</v>
      </c>
      <c r="R20" s="21"/>
    </row>
    <row r="21" spans="1:18" s="218" customFormat="1" ht="24" customHeight="1">
      <c r="A21" s="221"/>
      <c r="B21" s="222"/>
      <c r="C21" s="237" t="s">
        <v>358</v>
      </c>
      <c r="D21" s="238"/>
      <c r="E21" s="214" t="s">
        <v>358</v>
      </c>
      <c r="F21" s="214"/>
      <c r="G21" s="171"/>
      <c r="H21" s="215">
        <f aca="true" t="shared" si="5" ref="H21:N21">SUM(H5:H20)</f>
        <v>14960000</v>
      </c>
      <c r="I21" s="215">
        <f t="shared" si="5"/>
        <v>51760000</v>
      </c>
      <c r="J21" s="215">
        <f t="shared" si="5"/>
        <v>0</v>
      </c>
      <c r="K21" s="215">
        <f t="shared" si="5"/>
        <v>0</v>
      </c>
      <c r="L21" s="215">
        <f t="shared" si="5"/>
        <v>15101000</v>
      </c>
      <c r="M21" s="215">
        <f t="shared" si="5"/>
        <v>0</v>
      </c>
      <c r="N21" s="215">
        <f t="shared" si="5"/>
        <v>0</v>
      </c>
      <c r="O21" s="216"/>
      <c r="P21" s="171">
        <f>I21-J21-K21-L21-M21-N21</f>
        <v>36659000</v>
      </c>
      <c r="Q21" s="217"/>
      <c r="R21" s="217"/>
    </row>
    <row r="22" ht="22.5" customHeight="1"/>
    <row r="23" spans="7:18" ht="22.5" customHeight="1">
      <c r="G23" s="30"/>
      <c r="H23" s="30"/>
      <c r="I23" s="235" t="s">
        <v>354</v>
      </c>
      <c r="J23" s="235"/>
      <c r="K23" s="235"/>
      <c r="L23" s="235"/>
      <c r="M23" s="235"/>
      <c r="N23" s="235"/>
      <c r="O23" s="235"/>
      <c r="P23" s="235"/>
      <c r="Q23" s="235"/>
      <c r="R23" s="235"/>
    </row>
    <row r="24" spans="2:18" ht="22.5" customHeight="1">
      <c r="B24" s="9" t="s">
        <v>353</v>
      </c>
      <c r="C24" s="11" t="s">
        <v>353</v>
      </c>
      <c r="G24" s="9"/>
      <c r="H24" s="9"/>
      <c r="I24" s="229" t="s">
        <v>352</v>
      </c>
      <c r="J24" s="229"/>
      <c r="K24" s="229"/>
      <c r="L24" s="229"/>
      <c r="M24" s="229"/>
      <c r="N24" s="229"/>
      <c r="O24" s="229"/>
      <c r="P24" s="229"/>
      <c r="Q24" s="229"/>
      <c r="R24" s="229"/>
    </row>
  </sheetData>
  <sheetProtection/>
  <mergeCells count="6">
    <mergeCell ref="I23:R23"/>
    <mergeCell ref="I24:R24"/>
    <mergeCell ref="A1:R1"/>
    <mergeCell ref="C4:D4"/>
    <mergeCell ref="C21:D21"/>
    <mergeCell ref="A2:R2"/>
  </mergeCells>
  <printOptions horizontalCentered="1"/>
  <pageMargins left="0.2" right="0.21" top="0.34" bottom="0.31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F8" sqref="F8"/>
    </sheetView>
  </sheetViews>
  <sheetFormatPr defaultColWidth="8.796875" defaultRowHeight="15"/>
  <cols>
    <col min="1" max="1" width="4.19921875" style="1" customWidth="1"/>
    <col min="2" max="2" width="18" style="1" customWidth="1"/>
    <col min="3" max="3" width="12.69921875" style="1" hidden="1" customWidth="1"/>
    <col min="4" max="4" width="12.5" style="1" hidden="1" customWidth="1"/>
    <col min="5" max="5" width="21.69921875" style="1" customWidth="1"/>
    <col min="6" max="6" width="9.8984375" style="1" customWidth="1"/>
    <col min="7" max="7" width="12.69921875" style="12" hidden="1" customWidth="1"/>
    <col min="8" max="8" width="11.5" style="12" hidden="1" customWidth="1"/>
    <col min="9" max="14" width="12.19921875" style="12" hidden="1" customWidth="1"/>
    <col min="15" max="15" width="12.19921875" style="12" customWidth="1"/>
    <col min="16" max="16" width="14.19921875" style="4" customWidth="1"/>
    <col min="17" max="17" width="12.69921875" style="4" customWidth="1"/>
  </cols>
  <sheetData>
    <row r="1" spans="1:17" s="1" customFormat="1" ht="17.25" customHeight="1">
      <c r="A1" s="234" t="s">
        <v>937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24" s="1" customFormat="1" ht="17.25" customHeight="1">
      <c r="A2" s="236" t="s">
        <v>934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28"/>
      <c r="S2" s="228"/>
      <c r="T2" s="228"/>
      <c r="U2" s="228"/>
      <c r="V2" s="228"/>
      <c r="W2" s="228"/>
      <c r="X2" s="228"/>
    </row>
    <row r="3" spans="7:17" s="1" customFormat="1" ht="17.25" customHeight="1">
      <c r="G3" s="12"/>
      <c r="H3" s="12"/>
      <c r="I3" s="12"/>
      <c r="J3" s="12"/>
      <c r="K3" s="12"/>
      <c r="L3" s="12"/>
      <c r="M3" s="12"/>
      <c r="N3" s="12"/>
      <c r="O3" s="12"/>
      <c r="P3" s="4"/>
      <c r="Q3" s="4"/>
    </row>
    <row r="4" spans="1:17" s="1" customFormat="1" ht="25.5">
      <c r="A4" s="37" t="s">
        <v>0</v>
      </c>
      <c r="B4" s="37" t="s">
        <v>1</v>
      </c>
      <c r="C4" s="239" t="s">
        <v>2</v>
      </c>
      <c r="D4" s="240"/>
      <c r="E4" s="40" t="s">
        <v>359</v>
      </c>
      <c r="F4" s="37" t="s">
        <v>932</v>
      </c>
      <c r="G4" s="128" t="s">
        <v>931</v>
      </c>
      <c r="H4" s="15" t="s">
        <v>355</v>
      </c>
      <c r="I4" s="15" t="s">
        <v>356</v>
      </c>
      <c r="J4" s="128" t="s">
        <v>812</v>
      </c>
      <c r="K4" s="128" t="s">
        <v>818</v>
      </c>
      <c r="L4" s="128"/>
      <c r="M4" s="128" t="s">
        <v>822</v>
      </c>
      <c r="N4" s="128" t="s">
        <v>929</v>
      </c>
      <c r="O4" s="128" t="s">
        <v>831</v>
      </c>
      <c r="P4" s="32" t="s">
        <v>285</v>
      </c>
      <c r="Q4" s="38" t="s">
        <v>286</v>
      </c>
    </row>
    <row r="5" spans="1:17" ht="26.25" customHeight="1">
      <c r="A5" s="8">
        <v>1</v>
      </c>
      <c r="B5" s="2" t="s">
        <v>141</v>
      </c>
      <c r="C5" s="33" t="s">
        <v>142</v>
      </c>
      <c r="D5" s="34" t="s">
        <v>68</v>
      </c>
      <c r="E5" s="42" t="str">
        <f aca="true" t="shared" si="0" ref="E5:E13">C5&amp;" "&amp;D5</f>
        <v>Hoàng Thị Thu Duyên</v>
      </c>
      <c r="F5" s="2" t="s">
        <v>143</v>
      </c>
      <c r="G5" s="16">
        <v>2300000</v>
      </c>
      <c r="H5" s="14"/>
      <c r="I5" s="16">
        <f aca="true" t="shared" si="1" ref="I5:I13">G5+H5</f>
        <v>2300000</v>
      </c>
      <c r="J5" s="16"/>
      <c r="K5" s="16">
        <v>2000000</v>
      </c>
      <c r="L5" s="16"/>
      <c r="M5" s="16"/>
      <c r="N5" s="16"/>
      <c r="O5" s="16">
        <f>I5-J5-K5-L5-M5-N5</f>
        <v>300000</v>
      </c>
      <c r="P5" s="135" t="s">
        <v>294</v>
      </c>
      <c r="Q5" s="5"/>
    </row>
    <row r="6" spans="1:17" ht="26.25" customHeight="1">
      <c r="A6" s="8">
        <v>2</v>
      </c>
      <c r="B6" s="2" t="s">
        <v>144</v>
      </c>
      <c r="C6" s="33" t="s">
        <v>145</v>
      </c>
      <c r="D6" s="34" t="s">
        <v>146</v>
      </c>
      <c r="E6" s="42" t="str">
        <f t="shared" si="0"/>
        <v>Bùi Thị Hải Đường</v>
      </c>
      <c r="F6" s="2" t="s">
        <v>147</v>
      </c>
      <c r="G6" s="16">
        <v>2300000</v>
      </c>
      <c r="H6" s="14"/>
      <c r="I6" s="16">
        <f t="shared" si="1"/>
        <v>2300000</v>
      </c>
      <c r="J6" s="16"/>
      <c r="K6" s="16">
        <v>2000000</v>
      </c>
      <c r="L6" s="16"/>
      <c r="M6" s="16"/>
      <c r="N6" s="16"/>
      <c r="O6" s="16">
        <f aca="true" t="shared" si="2" ref="O6:O14">I6-J6-K6-L6-M6-N6</f>
        <v>300000</v>
      </c>
      <c r="P6" s="135" t="s">
        <v>293</v>
      </c>
      <c r="Q6" s="5"/>
    </row>
    <row r="7" spans="1:17" ht="26.25" customHeight="1">
      <c r="A7" s="8">
        <v>3</v>
      </c>
      <c r="B7" s="2" t="s">
        <v>149</v>
      </c>
      <c r="C7" s="33" t="s">
        <v>150</v>
      </c>
      <c r="D7" s="34" t="s">
        <v>21</v>
      </c>
      <c r="E7" s="42" t="str">
        <f t="shared" si="0"/>
        <v>Lê Thị Thu Hằng</v>
      </c>
      <c r="F7" s="2" t="s">
        <v>151</v>
      </c>
      <c r="G7" s="16">
        <v>2300000</v>
      </c>
      <c r="H7" s="14"/>
      <c r="I7" s="16">
        <f t="shared" si="1"/>
        <v>2300000</v>
      </c>
      <c r="J7" s="16"/>
      <c r="K7" s="16">
        <v>2000000</v>
      </c>
      <c r="L7" s="16"/>
      <c r="M7" s="16"/>
      <c r="N7" s="16"/>
      <c r="O7" s="16">
        <f t="shared" si="2"/>
        <v>300000</v>
      </c>
      <c r="P7" s="135" t="s">
        <v>295</v>
      </c>
      <c r="Q7" s="5"/>
    </row>
    <row r="8" spans="1:17" ht="26.25" customHeight="1">
      <c r="A8" s="8">
        <v>4</v>
      </c>
      <c r="B8" s="2" t="s">
        <v>152</v>
      </c>
      <c r="C8" s="33" t="s">
        <v>153</v>
      </c>
      <c r="D8" s="34" t="s">
        <v>24</v>
      </c>
      <c r="E8" s="42" t="str">
        <f t="shared" si="0"/>
        <v>Đinh Thị  Hoa</v>
      </c>
      <c r="F8" s="2" t="s">
        <v>154</v>
      </c>
      <c r="G8" s="16">
        <v>2300000</v>
      </c>
      <c r="H8" s="14">
        <v>748000</v>
      </c>
      <c r="I8" s="16">
        <f t="shared" si="1"/>
        <v>3048000</v>
      </c>
      <c r="J8" s="16"/>
      <c r="K8" s="16"/>
      <c r="L8" s="16"/>
      <c r="M8" s="16"/>
      <c r="N8" s="16"/>
      <c r="O8" s="16">
        <f t="shared" si="2"/>
        <v>3048000</v>
      </c>
      <c r="P8" s="135" t="s">
        <v>288</v>
      </c>
      <c r="Q8" s="5"/>
    </row>
    <row r="9" spans="1:17" ht="26.25" customHeight="1">
      <c r="A9" s="8">
        <v>5</v>
      </c>
      <c r="B9" s="2" t="s">
        <v>155</v>
      </c>
      <c r="C9" s="33" t="s">
        <v>7</v>
      </c>
      <c r="D9" s="34" t="s">
        <v>156</v>
      </c>
      <c r="E9" s="42" t="str">
        <f t="shared" si="0"/>
        <v>Nông Thị Lệ</v>
      </c>
      <c r="F9" s="2" t="s">
        <v>157</v>
      </c>
      <c r="G9" s="16">
        <v>2300000</v>
      </c>
      <c r="H9" s="14"/>
      <c r="I9" s="16">
        <f t="shared" si="1"/>
        <v>2300000</v>
      </c>
      <c r="J9" s="16"/>
      <c r="K9" s="16">
        <v>2000000</v>
      </c>
      <c r="L9" s="16"/>
      <c r="M9" s="16"/>
      <c r="N9" s="16"/>
      <c r="O9" s="16">
        <f t="shared" si="2"/>
        <v>300000</v>
      </c>
      <c r="P9" s="135" t="s">
        <v>287</v>
      </c>
      <c r="Q9" s="5"/>
    </row>
    <row r="10" spans="1:17" ht="26.25" customHeight="1">
      <c r="A10" s="8">
        <v>6</v>
      </c>
      <c r="B10" s="2" t="s">
        <v>158</v>
      </c>
      <c r="C10" s="33" t="s">
        <v>27</v>
      </c>
      <c r="D10" s="34" t="s">
        <v>159</v>
      </c>
      <c r="E10" s="42" t="str">
        <f t="shared" si="0"/>
        <v>Lê Thị Loan</v>
      </c>
      <c r="F10" s="2" t="s">
        <v>160</v>
      </c>
      <c r="G10" s="16">
        <v>2300000</v>
      </c>
      <c r="H10" s="14"/>
      <c r="I10" s="16">
        <f t="shared" si="1"/>
        <v>2300000</v>
      </c>
      <c r="J10" s="16"/>
      <c r="K10" s="16">
        <v>2000000</v>
      </c>
      <c r="L10" s="16"/>
      <c r="M10" s="16"/>
      <c r="N10" s="16"/>
      <c r="O10" s="16">
        <f t="shared" si="2"/>
        <v>300000</v>
      </c>
      <c r="P10" s="135" t="s">
        <v>289</v>
      </c>
      <c r="Q10" s="5"/>
    </row>
    <row r="11" spans="1:17" ht="26.25" customHeight="1">
      <c r="A11" s="8">
        <v>7</v>
      </c>
      <c r="B11" s="2" t="s">
        <v>161</v>
      </c>
      <c r="C11" s="33" t="s">
        <v>135</v>
      </c>
      <c r="D11" s="34" t="s">
        <v>162</v>
      </c>
      <c r="E11" s="42" t="str">
        <f t="shared" si="0"/>
        <v>Ma Thị Nghĩa</v>
      </c>
      <c r="F11" s="2" t="s">
        <v>163</v>
      </c>
      <c r="G11" s="16">
        <v>2300000</v>
      </c>
      <c r="H11" s="14">
        <v>2618000</v>
      </c>
      <c r="I11" s="16">
        <f t="shared" si="1"/>
        <v>4918000</v>
      </c>
      <c r="J11" s="16"/>
      <c r="K11" s="16"/>
      <c r="L11" s="16"/>
      <c r="M11" s="16"/>
      <c r="N11" s="16"/>
      <c r="O11" s="16">
        <f t="shared" si="2"/>
        <v>4918000</v>
      </c>
      <c r="P11" s="135" t="s">
        <v>290</v>
      </c>
      <c r="Q11" s="5"/>
    </row>
    <row r="12" spans="1:17" ht="26.25" customHeight="1">
      <c r="A12" s="8">
        <v>8</v>
      </c>
      <c r="B12" s="2" t="s">
        <v>166</v>
      </c>
      <c r="C12" s="33" t="s">
        <v>8</v>
      </c>
      <c r="D12" s="34" t="s">
        <v>167</v>
      </c>
      <c r="E12" s="42" t="str">
        <f t="shared" si="0"/>
        <v>Nguyễn Thị  Tây</v>
      </c>
      <c r="F12" s="2" t="s">
        <v>168</v>
      </c>
      <c r="G12" s="16">
        <v>2300000</v>
      </c>
      <c r="H12" s="14"/>
      <c r="I12" s="16">
        <f t="shared" si="1"/>
        <v>2300000</v>
      </c>
      <c r="J12" s="16"/>
      <c r="K12" s="16"/>
      <c r="L12" s="16"/>
      <c r="M12" s="16"/>
      <c r="N12" s="16"/>
      <c r="O12" s="16">
        <f t="shared" si="2"/>
        <v>2300000</v>
      </c>
      <c r="P12" s="135" t="s">
        <v>292</v>
      </c>
      <c r="Q12" s="5"/>
    </row>
    <row r="13" spans="1:17" ht="26.25" customHeight="1">
      <c r="A13" s="8">
        <v>9</v>
      </c>
      <c r="B13" s="2" t="s">
        <v>169</v>
      </c>
      <c r="C13" s="33" t="s">
        <v>27</v>
      </c>
      <c r="D13" s="34" t="s">
        <v>125</v>
      </c>
      <c r="E13" s="42" t="str">
        <f t="shared" si="0"/>
        <v>Lê Thị Thúy</v>
      </c>
      <c r="F13" s="2" t="s">
        <v>160</v>
      </c>
      <c r="G13" s="16">
        <v>2300000</v>
      </c>
      <c r="H13" s="14"/>
      <c r="I13" s="16">
        <f t="shared" si="1"/>
        <v>2300000</v>
      </c>
      <c r="J13" s="16"/>
      <c r="K13" s="16">
        <v>2000000</v>
      </c>
      <c r="L13" s="16"/>
      <c r="M13" s="16"/>
      <c r="N13" s="16"/>
      <c r="O13" s="16">
        <f t="shared" si="2"/>
        <v>300000</v>
      </c>
      <c r="P13" s="135" t="s">
        <v>291</v>
      </c>
      <c r="Q13" s="5"/>
    </row>
    <row r="14" spans="1:17" ht="26.25" customHeight="1">
      <c r="A14" s="3"/>
      <c r="B14" s="3"/>
      <c r="C14" s="232" t="s">
        <v>358</v>
      </c>
      <c r="D14" s="233"/>
      <c r="E14" s="213" t="s">
        <v>358</v>
      </c>
      <c r="F14" s="3"/>
      <c r="G14" s="16"/>
      <c r="H14" s="25">
        <f aca="true" t="shared" si="3" ref="H14:M14">SUM(H5:H13)</f>
        <v>3366000</v>
      </c>
      <c r="I14" s="25">
        <f t="shared" si="3"/>
        <v>24066000</v>
      </c>
      <c r="J14" s="25">
        <f t="shared" si="3"/>
        <v>0</v>
      </c>
      <c r="K14" s="25">
        <f t="shared" si="3"/>
        <v>12000000</v>
      </c>
      <c r="L14" s="25">
        <f t="shared" si="3"/>
        <v>0</v>
      </c>
      <c r="M14" s="25">
        <f t="shared" si="3"/>
        <v>0</v>
      </c>
      <c r="N14" s="25"/>
      <c r="O14" s="215">
        <f t="shared" si="2"/>
        <v>12066000</v>
      </c>
      <c r="P14" s="22"/>
      <c r="Q14" s="22"/>
    </row>
    <row r="15" ht="26.25" customHeight="1">
      <c r="A15" s="7"/>
    </row>
    <row r="16" spans="1:17" ht="26.25" customHeight="1">
      <c r="A16" s="7"/>
      <c r="G16" s="30"/>
      <c r="H16" s="30"/>
      <c r="I16" s="235" t="s">
        <v>354</v>
      </c>
      <c r="J16" s="235"/>
      <c r="K16" s="235"/>
      <c r="L16" s="235"/>
      <c r="M16" s="235"/>
      <c r="N16" s="235"/>
      <c r="O16" s="235"/>
      <c r="P16" s="235"/>
      <c r="Q16" s="235"/>
    </row>
    <row r="17" spans="1:17" ht="26.25" customHeight="1">
      <c r="A17" s="7"/>
      <c r="B17" s="9" t="s">
        <v>353</v>
      </c>
      <c r="C17" s="11" t="s">
        <v>353</v>
      </c>
      <c r="G17" s="9"/>
      <c r="H17" s="9"/>
      <c r="I17" s="229" t="s">
        <v>352</v>
      </c>
      <c r="J17" s="229"/>
      <c r="K17" s="229"/>
      <c r="L17" s="229"/>
      <c r="M17" s="229"/>
      <c r="N17" s="229"/>
      <c r="O17" s="229"/>
      <c r="P17" s="229"/>
      <c r="Q17" s="229"/>
    </row>
    <row r="18" ht="26.25" customHeight="1"/>
  </sheetData>
  <sheetProtection/>
  <mergeCells count="6">
    <mergeCell ref="I16:Q16"/>
    <mergeCell ref="I17:Q17"/>
    <mergeCell ref="A1:Q1"/>
    <mergeCell ref="C4:D4"/>
    <mergeCell ref="C14:D14"/>
    <mergeCell ref="A2:Q2"/>
  </mergeCells>
  <printOptions/>
  <pageMargins left="0.2" right="0.2" top="0.32" bottom="0.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3">
      <selection activeCell="B13" sqref="B13"/>
    </sheetView>
  </sheetViews>
  <sheetFormatPr defaultColWidth="8.796875" defaultRowHeight="15"/>
  <cols>
    <col min="1" max="1" width="7" style="7" customWidth="1"/>
    <col min="2" max="2" width="18.3984375" style="1" customWidth="1"/>
    <col min="3" max="3" width="0.1015625" style="1" hidden="1" customWidth="1"/>
    <col min="4" max="4" width="0.203125" style="1" hidden="1" customWidth="1"/>
    <col min="5" max="5" width="19.8984375" style="1" customWidth="1"/>
    <col min="6" max="6" width="10.3984375" style="1" customWidth="1"/>
    <col min="7" max="7" width="0.1015625" style="12" hidden="1" customWidth="1"/>
    <col min="8" max="8" width="9.5" style="12" hidden="1" customWidth="1"/>
    <col min="9" max="9" width="10.19921875" style="12" hidden="1" customWidth="1"/>
    <col min="10" max="10" width="4.19921875" style="12" hidden="1" customWidth="1"/>
    <col min="11" max="11" width="9.3984375" style="12" hidden="1" customWidth="1"/>
    <col min="12" max="12" width="9.8984375" style="12" hidden="1" customWidth="1"/>
    <col min="13" max="13" width="9.59765625" style="12" hidden="1" customWidth="1"/>
    <col min="14" max="14" width="10.19921875" style="12" hidden="1" customWidth="1"/>
    <col min="15" max="15" width="9.3984375" style="12" hidden="1" customWidth="1"/>
    <col min="16" max="16" width="9.8984375" style="12" hidden="1" customWidth="1"/>
    <col min="17" max="18" width="10.09765625" style="12" hidden="1" customWidth="1"/>
    <col min="19" max="19" width="11.8984375" style="12" customWidth="1"/>
    <col min="20" max="20" width="13.8984375" style="4" customWidth="1"/>
    <col min="21" max="21" width="11.8984375" style="4" customWidth="1"/>
  </cols>
  <sheetData>
    <row r="1" spans="1:21" s="1" customFormat="1" ht="15.75" customHeight="1">
      <c r="A1" s="234" t="s">
        <v>940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4" s="1" customFormat="1" ht="15.75" customHeight="1">
      <c r="A2" s="236" t="s">
        <v>934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28"/>
      <c r="W2" s="228"/>
      <c r="X2" s="228"/>
    </row>
    <row r="3" spans="1:21" s="1" customFormat="1" ht="15.75" customHeight="1">
      <c r="A3" s="7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"/>
      <c r="U3" s="4"/>
    </row>
    <row r="4" spans="1:21" s="1" customFormat="1" ht="27" customHeight="1">
      <c r="A4" s="31" t="s">
        <v>0</v>
      </c>
      <c r="B4" s="31" t="s">
        <v>1</v>
      </c>
      <c r="C4" s="39" t="s">
        <v>2</v>
      </c>
      <c r="D4" s="39" t="s">
        <v>3</v>
      </c>
      <c r="E4" s="43" t="s">
        <v>359</v>
      </c>
      <c r="F4" s="225" t="s">
        <v>4</v>
      </c>
      <c r="G4" s="128" t="s">
        <v>931</v>
      </c>
      <c r="H4" s="15" t="s">
        <v>355</v>
      </c>
      <c r="I4" s="15" t="s">
        <v>356</v>
      </c>
      <c r="J4" s="128" t="s">
        <v>812</v>
      </c>
      <c r="K4" s="128" t="s">
        <v>817</v>
      </c>
      <c r="L4" s="128" t="s">
        <v>818</v>
      </c>
      <c r="M4" s="128" t="s">
        <v>844</v>
      </c>
      <c r="N4" s="128" t="s">
        <v>841</v>
      </c>
      <c r="O4" s="128" t="s">
        <v>876</v>
      </c>
      <c r="P4" s="128" t="s">
        <v>877</v>
      </c>
      <c r="Q4" s="128" t="s">
        <v>919</v>
      </c>
      <c r="R4" s="128" t="s">
        <v>928</v>
      </c>
      <c r="S4" s="128" t="s">
        <v>813</v>
      </c>
      <c r="T4" s="32" t="s">
        <v>285</v>
      </c>
      <c r="U4" s="32" t="s">
        <v>286</v>
      </c>
    </row>
    <row r="5" spans="1:21" ht="18" customHeight="1">
      <c r="A5" s="8">
        <v>1</v>
      </c>
      <c r="B5" s="2" t="s">
        <v>171</v>
      </c>
      <c r="C5" s="33" t="s">
        <v>172</v>
      </c>
      <c r="D5" s="34" t="s">
        <v>5</v>
      </c>
      <c r="E5" s="10" t="str">
        <f aca="true" t="shared" si="0" ref="E5:E37">C5&amp;" "&amp;D5</f>
        <v>Ngô Đức Anh</v>
      </c>
      <c r="F5" s="2" t="s">
        <v>173</v>
      </c>
      <c r="G5" s="13">
        <v>2680000</v>
      </c>
      <c r="H5" s="14">
        <v>3536000</v>
      </c>
      <c r="I5" s="13">
        <f aca="true" t="shared" si="1" ref="I5:I37">G5+H5</f>
        <v>6216000</v>
      </c>
      <c r="J5" s="13"/>
      <c r="K5" s="13"/>
      <c r="L5" s="13"/>
      <c r="M5" s="13">
        <v>3536000</v>
      </c>
      <c r="N5" s="13"/>
      <c r="O5" s="13">
        <v>2465000</v>
      </c>
      <c r="P5" s="13"/>
      <c r="Q5" s="13"/>
      <c r="R5" s="13"/>
      <c r="S5" s="13">
        <f aca="true" t="shared" si="2" ref="S5:S41">I5-J5-K5-L5-M5-N5-O5-P5-Q5-R5</f>
        <v>215000</v>
      </c>
      <c r="T5" s="6" t="s">
        <v>315</v>
      </c>
      <c r="U5" s="5"/>
    </row>
    <row r="6" spans="1:21" ht="18" customHeight="1">
      <c r="A6" s="8">
        <v>2</v>
      </c>
      <c r="B6" s="2" t="s">
        <v>175</v>
      </c>
      <c r="C6" s="33" t="s">
        <v>176</v>
      </c>
      <c r="D6" s="34" t="s">
        <v>177</v>
      </c>
      <c r="E6" s="10" t="str">
        <f t="shared" si="0"/>
        <v>Nguyễn Tiến Chung</v>
      </c>
      <c r="F6" s="2" t="s">
        <v>178</v>
      </c>
      <c r="G6" s="13">
        <v>2680000</v>
      </c>
      <c r="H6" s="14">
        <v>2210000</v>
      </c>
      <c r="I6" s="13">
        <f t="shared" si="1"/>
        <v>4890000</v>
      </c>
      <c r="J6" s="13"/>
      <c r="K6" s="13">
        <v>4675000</v>
      </c>
      <c r="L6" s="13"/>
      <c r="M6" s="13"/>
      <c r="N6" s="13"/>
      <c r="O6" s="13"/>
      <c r="P6" s="13"/>
      <c r="Q6" s="13"/>
      <c r="R6" s="13"/>
      <c r="S6" s="13">
        <f t="shared" si="2"/>
        <v>215000</v>
      </c>
      <c r="T6" s="6" t="s">
        <v>307</v>
      </c>
      <c r="U6" s="5"/>
    </row>
    <row r="7" spans="1:21" ht="18" customHeight="1">
      <c r="A7" s="8">
        <v>3</v>
      </c>
      <c r="B7" s="2" t="s">
        <v>180</v>
      </c>
      <c r="C7" s="33" t="s">
        <v>181</v>
      </c>
      <c r="D7" s="34" t="s">
        <v>11</v>
      </c>
      <c r="E7" s="10" t="str">
        <f t="shared" si="0"/>
        <v>Nguyễn Mạnh Cường</v>
      </c>
      <c r="F7" s="2" t="s">
        <v>182</v>
      </c>
      <c r="G7" s="13">
        <v>2680000</v>
      </c>
      <c r="H7" s="14">
        <v>2210000</v>
      </c>
      <c r="I7" s="13">
        <f t="shared" si="1"/>
        <v>4890000</v>
      </c>
      <c r="J7" s="13"/>
      <c r="K7" s="13"/>
      <c r="L7" s="13"/>
      <c r="M7" s="13"/>
      <c r="N7" s="13"/>
      <c r="O7" s="13"/>
      <c r="P7" s="13"/>
      <c r="Q7" s="13"/>
      <c r="R7" s="13"/>
      <c r="S7" s="13">
        <f t="shared" si="2"/>
        <v>4890000</v>
      </c>
      <c r="T7" s="6" t="s">
        <v>297</v>
      </c>
      <c r="U7" s="5"/>
    </row>
    <row r="8" spans="1:21" ht="18" customHeight="1">
      <c r="A8" s="8">
        <v>4</v>
      </c>
      <c r="B8" s="2" t="s">
        <v>183</v>
      </c>
      <c r="C8" s="33" t="s">
        <v>184</v>
      </c>
      <c r="D8" s="34" t="s">
        <v>185</v>
      </c>
      <c r="E8" s="10" t="str">
        <f t="shared" si="0"/>
        <v>Hoàng Văn  Dân</v>
      </c>
      <c r="F8" s="2" t="s">
        <v>186</v>
      </c>
      <c r="G8" s="13">
        <v>2680000</v>
      </c>
      <c r="H8" s="14">
        <v>4420000</v>
      </c>
      <c r="I8" s="13">
        <f t="shared" si="1"/>
        <v>7100000</v>
      </c>
      <c r="J8" s="13"/>
      <c r="K8" s="13">
        <v>4420000</v>
      </c>
      <c r="L8" s="13"/>
      <c r="M8" s="13"/>
      <c r="N8" s="13"/>
      <c r="O8" s="13"/>
      <c r="P8" s="13"/>
      <c r="Q8" s="13"/>
      <c r="R8" s="13"/>
      <c r="S8" s="13">
        <f t="shared" si="2"/>
        <v>2680000</v>
      </c>
      <c r="T8" s="5" t="s">
        <v>883</v>
      </c>
      <c r="U8" s="5"/>
    </row>
    <row r="9" spans="1:21" ht="18" customHeight="1">
      <c r="A9" s="8">
        <v>5</v>
      </c>
      <c r="B9" s="2" t="s">
        <v>187</v>
      </c>
      <c r="C9" s="33" t="s">
        <v>56</v>
      </c>
      <c r="D9" s="34" t="s">
        <v>67</v>
      </c>
      <c r="E9" s="10" t="str">
        <f t="shared" si="0"/>
        <v>Nguyễn Văn Duy</v>
      </c>
      <c r="F9" s="2" t="s">
        <v>188</v>
      </c>
      <c r="G9" s="13">
        <v>2680000</v>
      </c>
      <c r="H9" s="14">
        <v>3536000</v>
      </c>
      <c r="I9" s="13">
        <f t="shared" si="1"/>
        <v>6216000</v>
      </c>
      <c r="J9" s="13"/>
      <c r="K9" s="13">
        <f>3536000+1479000</f>
        <v>5015000</v>
      </c>
      <c r="L9" s="13"/>
      <c r="M9" s="13"/>
      <c r="N9" s="13"/>
      <c r="O9" s="13"/>
      <c r="P9" s="13"/>
      <c r="Q9" s="13"/>
      <c r="R9" s="13"/>
      <c r="S9" s="13">
        <f t="shared" si="2"/>
        <v>1201000</v>
      </c>
      <c r="T9" s="6" t="s">
        <v>330</v>
      </c>
      <c r="U9" s="5"/>
    </row>
    <row r="10" spans="1:24" ht="18" customHeight="1">
      <c r="A10" s="8">
        <v>6</v>
      </c>
      <c r="B10" s="2" t="s">
        <v>189</v>
      </c>
      <c r="C10" s="33" t="s">
        <v>190</v>
      </c>
      <c r="D10" s="34" t="s">
        <v>67</v>
      </c>
      <c r="E10" s="10" t="str">
        <f t="shared" si="0"/>
        <v>Nguyễn Văn  Duy</v>
      </c>
      <c r="F10" s="2" t="s">
        <v>191</v>
      </c>
      <c r="G10" s="13">
        <v>2680000</v>
      </c>
      <c r="H10" s="14">
        <f>2210000-1479000</f>
        <v>731000</v>
      </c>
      <c r="I10" s="13">
        <f t="shared" si="1"/>
        <v>3411000</v>
      </c>
      <c r="J10" s="13"/>
      <c r="K10" s="13">
        <v>3196000</v>
      </c>
      <c r="L10" s="13"/>
      <c r="M10" s="13"/>
      <c r="N10" s="13"/>
      <c r="O10" s="13"/>
      <c r="P10" s="13"/>
      <c r="Q10" s="13"/>
      <c r="R10" s="13"/>
      <c r="S10" s="13">
        <f t="shared" si="2"/>
        <v>215000</v>
      </c>
      <c r="T10" s="6" t="s">
        <v>322</v>
      </c>
      <c r="U10" s="5"/>
      <c r="W10" t="s">
        <v>814</v>
      </c>
      <c r="X10" t="s">
        <v>815</v>
      </c>
    </row>
    <row r="11" spans="1:21" ht="18" customHeight="1">
      <c r="A11" s="8">
        <v>7</v>
      </c>
      <c r="B11" s="2" t="s">
        <v>192</v>
      </c>
      <c r="C11" s="33" t="s">
        <v>193</v>
      </c>
      <c r="D11" s="34" t="s">
        <v>67</v>
      </c>
      <c r="E11" s="10" t="str">
        <f t="shared" si="0"/>
        <v>Tô Văn Duy</v>
      </c>
      <c r="F11" s="2" t="s">
        <v>194</v>
      </c>
      <c r="G11" s="13">
        <v>2680000</v>
      </c>
      <c r="H11" s="14"/>
      <c r="I11" s="13">
        <f t="shared" si="1"/>
        <v>2680000</v>
      </c>
      <c r="J11" s="13"/>
      <c r="K11" s="13">
        <v>2465000</v>
      </c>
      <c r="L11" s="13"/>
      <c r="M11" s="13"/>
      <c r="N11" s="13"/>
      <c r="O11" s="13"/>
      <c r="P11" s="13"/>
      <c r="Q11" s="13"/>
      <c r="R11" s="13"/>
      <c r="S11" s="13">
        <f t="shared" si="2"/>
        <v>215000</v>
      </c>
      <c r="T11" s="5" t="s">
        <v>859</v>
      </c>
      <c r="U11" s="5"/>
    </row>
    <row r="12" spans="1:21" ht="18" customHeight="1">
      <c r="A12" s="8">
        <v>8</v>
      </c>
      <c r="B12" s="2" t="s">
        <v>195</v>
      </c>
      <c r="C12" s="33" t="s">
        <v>79</v>
      </c>
      <c r="D12" s="34" t="s">
        <v>196</v>
      </c>
      <c r="E12" s="10" t="str">
        <f t="shared" si="0"/>
        <v>Phạm Văn Đệ</v>
      </c>
      <c r="F12" s="2" t="s">
        <v>197</v>
      </c>
      <c r="G12" s="13">
        <v>2680000</v>
      </c>
      <c r="H12" s="14">
        <v>2210000</v>
      </c>
      <c r="I12" s="13">
        <f t="shared" si="1"/>
        <v>4890000</v>
      </c>
      <c r="J12" s="13"/>
      <c r="K12" s="13"/>
      <c r="L12" s="13"/>
      <c r="M12" s="13"/>
      <c r="N12" s="13"/>
      <c r="O12" s="13">
        <v>4675000</v>
      </c>
      <c r="P12" s="13"/>
      <c r="Q12" s="13"/>
      <c r="R12" s="13"/>
      <c r="S12" s="13">
        <f t="shared" si="2"/>
        <v>215000</v>
      </c>
      <c r="T12" s="6" t="s">
        <v>318</v>
      </c>
      <c r="U12" s="5"/>
    </row>
    <row r="13" spans="1:21" ht="18" customHeight="1">
      <c r="A13" s="8">
        <v>9</v>
      </c>
      <c r="B13" s="2" t="s">
        <v>198</v>
      </c>
      <c r="C13" s="33" t="s">
        <v>199</v>
      </c>
      <c r="D13" s="34" t="s">
        <v>82</v>
      </c>
      <c r="E13" s="10" t="str">
        <f t="shared" si="0"/>
        <v>Đàm Khắc Giang</v>
      </c>
      <c r="F13" s="2" t="s">
        <v>200</v>
      </c>
      <c r="G13" s="13">
        <v>2680000</v>
      </c>
      <c r="H13" s="14">
        <v>710000</v>
      </c>
      <c r="I13" s="13">
        <f t="shared" si="1"/>
        <v>3390000</v>
      </c>
      <c r="J13" s="13"/>
      <c r="K13" s="13"/>
      <c r="L13" s="13"/>
      <c r="M13" s="13"/>
      <c r="N13" s="13"/>
      <c r="O13" s="13"/>
      <c r="P13" s="13"/>
      <c r="Q13" s="13"/>
      <c r="R13" s="13">
        <v>700000</v>
      </c>
      <c r="S13" s="13">
        <f t="shared" si="2"/>
        <v>2690000</v>
      </c>
      <c r="T13" s="6" t="s">
        <v>320</v>
      </c>
      <c r="U13" s="6" t="s">
        <v>321</v>
      </c>
    </row>
    <row r="14" spans="1:21" ht="18" customHeight="1">
      <c r="A14" s="8">
        <v>10</v>
      </c>
      <c r="B14" s="2" t="s">
        <v>201</v>
      </c>
      <c r="C14" s="33" t="s">
        <v>202</v>
      </c>
      <c r="D14" s="34" t="s">
        <v>203</v>
      </c>
      <c r="E14" s="10" t="str">
        <f t="shared" si="0"/>
        <v>Lưu Đình Giáp</v>
      </c>
      <c r="F14" s="2" t="s">
        <v>204</v>
      </c>
      <c r="G14" s="13">
        <v>2680000</v>
      </c>
      <c r="H14" s="14">
        <v>2210000</v>
      </c>
      <c r="I14" s="13">
        <f t="shared" si="1"/>
        <v>4890000</v>
      </c>
      <c r="J14" s="13"/>
      <c r="K14" s="13"/>
      <c r="L14" s="13"/>
      <c r="M14" s="13"/>
      <c r="N14" s="13"/>
      <c r="O14" s="13"/>
      <c r="P14" s="13"/>
      <c r="Q14" s="13">
        <v>2465000</v>
      </c>
      <c r="R14" s="13"/>
      <c r="S14" s="13">
        <f t="shared" si="2"/>
        <v>2425000</v>
      </c>
      <c r="T14" s="6" t="s">
        <v>298</v>
      </c>
      <c r="U14" s="5"/>
    </row>
    <row r="15" spans="1:21" ht="18" customHeight="1">
      <c r="A15" s="8">
        <v>11</v>
      </c>
      <c r="B15" s="2" t="s">
        <v>205</v>
      </c>
      <c r="C15" s="33" t="s">
        <v>56</v>
      </c>
      <c r="D15" s="34" t="s">
        <v>206</v>
      </c>
      <c r="E15" s="10" t="str">
        <f t="shared" si="0"/>
        <v>Nguyễn Văn Hải</v>
      </c>
      <c r="F15" s="2" t="s">
        <v>207</v>
      </c>
      <c r="G15" s="13">
        <v>2680000</v>
      </c>
      <c r="H15" s="14"/>
      <c r="I15" s="13">
        <f t="shared" si="1"/>
        <v>2680000</v>
      </c>
      <c r="J15" s="13"/>
      <c r="K15" s="13"/>
      <c r="L15" s="13"/>
      <c r="M15" s="13"/>
      <c r="N15" s="13"/>
      <c r="O15" s="13"/>
      <c r="P15" s="13"/>
      <c r="Q15" s="13"/>
      <c r="R15" s="13">
        <v>2000000</v>
      </c>
      <c r="S15" s="13">
        <f t="shared" si="2"/>
        <v>680000</v>
      </c>
      <c r="T15" s="6" t="s">
        <v>317</v>
      </c>
      <c r="U15" s="5"/>
    </row>
    <row r="16" spans="1:21" ht="18" customHeight="1">
      <c r="A16" s="8">
        <v>12</v>
      </c>
      <c r="B16" s="2" t="s">
        <v>208</v>
      </c>
      <c r="C16" s="33" t="s">
        <v>209</v>
      </c>
      <c r="D16" s="34" t="s">
        <v>90</v>
      </c>
      <c r="E16" s="10" t="str">
        <f t="shared" si="0"/>
        <v>Chu Thịnh Hiếu</v>
      </c>
      <c r="F16" s="2" t="s">
        <v>210</v>
      </c>
      <c r="G16" s="13">
        <v>2680000</v>
      </c>
      <c r="H16" s="14">
        <v>2210000</v>
      </c>
      <c r="I16" s="13">
        <f t="shared" si="1"/>
        <v>4890000</v>
      </c>
      <c r="J16" s="13"/>
      <c r="K16" s="13">
        <v>4675000</v>
      </c>
      <c r="L16" s="13"/>
      <c r="M16" s="13"/>
      <c r="N16" s="13"/>
      <c r="O16" s="13"/>
      <c r="P16" s="13"/>
      <c r="Q16" s="13"/>
      <c r="R16" s="13"/>
      <c r="S16" s="13">
        <f t="shared" si="2"/>
        <v>215000</v>
      </c>
      <c r="T16" s="6" t="s">
        <v>314</v>
      </c>
      <c r="U16" s="5"/>
    </row>
    <row r="17" spans="1:21" ht="18" customHeight="1">
      <c r="A17" s="8">
        <v>13</v>
      </c>
      <c r="B17" s="2" t="s">
        <v>211</v>
      </c>
      <c r="C17" s="33" t="s">
        <v>79</v>
      </c>
      <c r="D17" s="34" t="s">
        <v>212</v>
      </c>
      <c r="E17" s="10" t="str">
        <f t="shared" si="0"/>
        <v>Phạm Văn Hiệu</v>
      </c>
      <c r="F17" s="2" t="s">
        <v>213</v>
      </c>
      <c r="G17" s="13">
        <v>2680000</v>
      </c>
      <c r="H17" s="14"/>
      <c r="I17" s="13">
        <f t="shared" si="1"/>
        <v>2680000</v>
      </c>
      <c r="J17" s="13"/>
      <c r="K17" s="13"/>
      <c r="L17" s="13"/>
      <c r="M17" s="13"/>
      <c r="N17" s="13"/>
      <c r="O17" s="13"/>
      <c r="P17" s="13"/>
      <c r="Q17" s="13"/>
      <c r="R17" s="13"/>
      <c r="S17" s="13">
        <f t="shared" si="2"/>
        <v>2680000</v>
      </c>
      <c r="T17" s="5" t="s">
        <v>857</v>
      </c>
      <c r="U17" s="5"/>
    </row>
    <row r="18" spans="1:21" ht="18" customHeight="1">
      <c r="A18" s="8">
        <v>14</v>
      </c>
      <c r="B18" s="2" t="s">
        <v>214</v>
      </c>
      <c r="C18" s="33" t="s">
        <v>56</v>
      </c>
      <c r="D18" s="34" t="s">
        <v>215</v>
      </c>
      <c r="E18" s="10" t="str">
        <f t="shared" si="0"/>
        <v>Nguyễn Văn Hinh</v>
      </c>
      <c r="F18" s="2" t="s">
        <v>216</v>
      </c>
      <c r="G18" s="13">
        <v>2680000</v>
      </c>
      <c r="H18" s="14">
        <v>1536000</v>
      </c>
      <c r="I18" s="13">
        <f t="shared" si="1"/>
        <v>4216000</v>
      </c>
      <c r="J18" s="13"/>
      <c r="K18" s="13">
        <v>1536000</v>
      </c>
      <c r="L18" s="13"/>
      <c r="M18" s="13"/>
      <c r="N18" s="13"/>
      <c r="O18" s="13"/>
      <c r="P18" s="13">
        <v>2465000</v>
      </c>
      <c r="Q18" s="13"/>
      <c r="R18" s="13"/>
      <c r="S18" s="13">
        <f t="shared" si="2"/>
        <v>215000</v>
      </c>
      <c r="T18" s="6" t="s">
        <v>319</v>
      </c>
      <c r="U18" s="5"/>
    </row>
    <row r="19" spans="1:24" ht="18" customHeight="1">
      <c r="A19" s="8">
        <v>15</v>
      </c>
      <c r="B19" s="2" t="s">
        <v>217</v>
      </c>
      <c r="C19" s="33" t="s">
        <v>61</v>
      </c>
      <c r="D19" s="34" t="s">
        <v>94</v>
      </c>
      <c r="E19" s="10" t="str">
        <f t="shared" si="0"/>
        <v>Trần Văn Hoàng</v>
      </c>
      <c r="F19" s="2" t="s">
        <v>218</v>
      </c>
      <c r="G19" s="13">
        <v>2680000</v>
      </c>
      <c r="H19" s="14">
        <f>1326000-1326000</f>
        <v>0</v>
      </c>
      <c r="I19" s="13">
        <f t="shared" si="1"/>
        <v>2680000</v>
      </c>
      <c r="J19" s="13"/>
      <c r="K19" s="13">
        <v>2465000</v>
      </c>
      <c r="L19" s="13"/>
      <c r="M19" s="13"/>
      <c r="N19" s="13"/>
      <c r="O19" s="13"/>
      <c r="P19" s="13"/>
      <c r="Q19" s="13"/>
      <c r="R19" s="13"/>
      <c r="S19" s="13">
        <f t="shared" si="2"/>
        <v>215000</v>
      </c>
      <c r="T19" s="6" t="s">
        <v>296</v>
      </c>
      <c r="U19" s="5"/>
      <c r="W19" t="s">
        <v>814</v>
      </c>
      <c r="X19" t="s">
        <v>816</v>
      </c>
    </row>
    <row r="20" spans="1:21" ht="18" customHeight="1">
      <c r="A20" s="8">
        <v>16</v>
      </c>
      <c r="B20" s="2" t="s">
        <v>219</v>
      </c>
      <c r="C20" s="33" t="s">
        <v>14</v>
      </c>
      <c r="D20" s="34" t="s">
        <v>26</v>
      </c>
      <c r="E20" s="10" t="str">
        <f t="shared" si="0"/>
        <v>Hoàng Thị Hồng</v>
      </c>
      <c r="F20" s="2" t="s">
        <v>220</v>
      </c>
      <c r="G20" s="13">
        <v>2680000</v>
      </c>
      <c r="H20" s="14">
        <v>2210000</v>
      </c>
      <c r="I20" s="13">
        <f t="shared" si="1"/>
        <v>4890000</v>
      </c>
      <c r="J20" s="13"/>
      <c r="K20" s="13">
        <v>4675000</v>
      </c>
      <c r="L20" s="13"/>
      <c r="M20" s="13"/>
      <c r="N20" s="13"/>
      <c r="O20" s="13"/>
      <c r="P20" s="13"/>
      <c r="Q20" s="13"/>
      <c r="R20" s="13"/>
      <c r="S20" s="13">
        <f t="shared" si="2"/>
        <v>215000</v>
      </c>
      <c r="T20" s="6" t="s">
        <v>310</v>
      </c>
      <c r="U20" s="5"/>
    </row>
    <row r="21" spans="1:21" ht="18" customHeight="1">
      <c r="A21" s="8">
        <v>17</v>
      </c>
      <c r="B21" s="2" t="s">
        <v>222</v>
      </c>
      <c r="C21" s="33" t="s">
        <v>223</v>
      </c>
      <c r="D21" s="34" t="s">
        <v>224</v>
      </c>
      <c r="E21" s="10" t="str">
        <f t="shared" si="0"/>
        <v>Nguyễn Trọng Huy</v>
      </c>
      <c r="F21" s="2" t="s">
        <v>225</v>
      </c>
      <c r="G21" s="13">
        <v>2680000</v>
      </c>
      <c r="H21" s="14"/>
      <c r="I21" s="13">
        <f t="shared" si="1"/>
        <v>2680000</v>
      </c>
      <c r="J21" s="13"/>
      <c r="K21" s="13"/>
      <c r="L21" s="13"/>
      <c r="M21" s="13"/>
      <c r="N21" s="13"/>
      <c r="O21" s="13"/>
      <c r="P21" s="13"/>
      <c r="Q21" s="13"/>
      <c r="R21" s="13">
        <v>2465000</v>
      </c>
      <c r="S21" s="13">
        <f t="shared" si="2"/>
        <v>215000</v>
      </c>
      <c r="T21" s="6" t="s">
        <v>324</v>
      </c>
      <c r="U21" s="5"/>
    </row>
    <row r="22" spans="1:21" ht="18" customHeight="1">
      <c r="A22" s="8">
        <v>18</v>
      </c>
      <c r="B22" s="2" t="s">
        <v>226</v>
      </c>
      <c r="C22" s="33" t="s">
        <v>184</v>
      </c>
      <c r="D22" s="34" t="s">
        <v>96</v>
      </c>
      <c r="E22" s="10" t="str">
        <f t="shared" si="0"/>
        <v>Hoàng Văn  Hưng</v>
      </c>
      <c r="F22" s="2" t="s">
        <v>227</v>
      </c>
      <c r="G22" s="13">
        <v>2680000</v>
      </c>
      <c r="H22" s="14">
        <v>1768000</v>
      </c>
      <c r="I22" s="13">
        <f t="shared" si="1"/>
        <v>4448000</v>
      </c>
      <c r="J22" s="13"/>
      <c r="K22" s="13"/>
      <c r="L22" s="13"/>
      <c r="M22" s="13"/>
      <c r="N22" s="13">
        <v>1768000</v>
      </c>
      <c r="O22" s="13"/>
      <c r="P22" s="13">
        <v>2465000</v>
      </c>
      <c r="Q22" s="13"/>
      <c r="R22" s="13"/>
      <c r="S22" s="13">
        <f t="shared" si="2"/>
        <v>215000</v>
      </c>
      <c r="T22" s="6" t="s">
        <v>326</v>
      </c>
      <c r="U22" s="5"/>
    </row>
    <row r="23" spans="1:21" ht="18" customHeight="1">
      <c r="A23" s="8">
        <v>19</v>
      </c>
      <c r="B23" s="2" t="s">
        <v>228</v>
      </c>
      <c r="C23" s="33" t="s">
        <v>184</v>
      </c>
      <c r="D23" s="34" t="s">
        <v>34</v>
      </c>
      <c r="E23" s="10" t="str">
        <f t="shared" si="0"/>
        <v>Hoàng Văn  Khánh</v>
      </c>
      <c r="F23" s="2" t="s">
        <v>229</v>
      </c>
      <c r="G23" s="13">
        <v>2680000</v>
      </c>
      <c r="H23" s="14">
        <v>2652000</v>
      </c>
      <c r="I23" s="13">
        <f t="shared" si="1"/>
        <v>5332000</v>
      </c>
      <c r="J23" s="13"/>
      <c r="K23" s="13">
        <v>2652000</v>
      </c>
      <c r="L23" s="13"/>
      <c r="M23" s="13"/>
      <c r="N23" s="13"/>
      <c r="O23" s="13"/>
      <c r="P23" s="13"/>
      <c r="Q23" s="13"/>
      <c r="R23" s="13">
        <v>2500000</v>
      </c>
      <c r="S23" s="13">
        <f t="shared" si="2"/>
        <v>180000</v>
      </c>
      <c r="T23" s="5" t="s">
        <v>864</v>
      </c>
      <c r="U23" s="5"/>
    </row>
    <row r="24" spans="1:21" ht="18" customHeight="1">
      <c r="A24" s="8">
        <v>20</v>
      </c>
      <c r="B24" s="2" t="s">
        <v>230</v>
      </c>
      <c r="C24" s="33" t="s">
        <v>39</v>
      </c>
      <c r="D24" s="34" t="s">
        <v>100</v>
      </c>
      <c r="E24" s="10" t="str">
        <f t="shared" si="0"/>
        <v>Dương Thị Liên</v>
      </c>
      <c r="F24" s="2" t="s">
        <v>231</v>
      </c>
      <c r="G24" s="13">
        <v>2680000</v>
      </c>
      <c r="H24" s="14">
        <v>884000</v>
      </c>
      <c r="I24" s="13">
        <f t="shared" si="1"/>
        <v>3564000</v>
      </c>
      <c r="J24" s="13"/>
      <c r="K24" s="13">
        <v>884000</v>
      </c>
      <c r="L24" s="13"/>
      <c r="M24" s="13"/>
      <c r="N24" s="13"/>
      <c r="O24" s="13"/>
      <c r="P24" s="13">
        <v>1972000</v>
      </c>
      <c r="Q24" s="13"/>
      <c r="R24" s="13"/>
      <c r="S24" s="13">
        <f t="shared" si="2"/>
        <v>708000</v>
      </c>
      <c r="T24" s="6" t="s">
        <v>306</v>
      </c>
      <c r="U24" s="5"/>
    </row>
    <row r="25" spans="1:21" ht="18" customHeight="1">
      <c r="A25" s="8">
        <v>21</v>
      </c>
      <c r="B25" s="2" t="s">
        <v>232</v>
      </c>
      <c r="C25" s="33" t="s">
        <v>79</v>
      </c>
      <c r="D25" s="34" t="s">
        <v>102</v>
      </c>
      <c r="E25" s="10" t="str">
        <f t="shared" si="0"/>
        <v>Phạm Văn Linh</v>
      </c>
      <c r="F25" s="2" t="s">
        <v>233</v>
      </c>
      <c r="G25" s="13">
        <v>2680000</v>
      </c>
      <c r="H25" s="14">
        <v>3094000</v>
      </c>
      <c r="I25" s="13">
        <f t="shared" si="1"/>
        <v>5774000</v>
      </c>
      <c r="J25" s="13"/>
      <c r="K25" s="13">
        <v>3094000</v>
      </c>
      <c r="L25" s="13"/>
      <c r="M25" s="13"/>
      <c r="N25" s="13"/>
      <c r="O25" s="13"/>
      <c r="P25" s="13"/>
      <c r="Q25" s="13"/>
      <c r="R25" s="13"/>
      <c r="S25" s="13">
        <f t="shared" si="2"/>
        <v>2680000</v>
      </c>
      <c r="T25" s="6" t="s">
        <v>309</v>
      </c>
      <c r="U25" s="5"/>
    </row>
    <row r="26" spans="1:21" ht="18" customHeight="1">
      <c r="A26" s="8">
        <v>22</v>
      </c>
      <c r="B26" s="2" t="s">
        <v>234</v>
      </c>
      <c r="C26" s="33" t="s">
        <v>235</v>
      </c>
      <c r="D26" s="34" t="s">
        <v>236</v>
      </c>
      <c r="E26" s="10" t="str">
        <f t="shared" si="0"/>
        <v>Đinh Quang Lượng</v>
      </c>
      <c r="F26" s="2" t="s">
        <v>237</v>
      </c>
      <c r="G26" s="13">
        <v>2680000</v>
      </c>
      <c r="H26" s="14"/>
      <c r="I26" s="13">
        <f t="shared" si="1"/>
        <v>2680000</v>
      </c>
      <c r="J26" s="13"/>
      <c r="K26" s="13">
        <v>2465000</v>
      </c>
      <c r="L26" s="13"/>
      <c r="M26" s="13"/>
      <c r="N26" s="13"/>
      <c r="O26" s="13"/>
      <c r="P26" s="13"/>
      <c r="Q26" s="13"/>
      <c r="R26" s="13"/>
      <c r="S26" s="13">
        <f t="shared" si="2"/>
        <v>215000</v>
      </c>
      <c r="T26" s="5" t="s">
        <v>862</v>
      </c>
      <c r="U26" s="5"/>
    </row>
    <row r="27" spans="1:21" ht="18" customHeight="1">
      <c r="A27" s="8">
        <v>23</v>
      </c>
      <c r="B27" s="2" t="s">
        <v>238</v>
      </c>
      <c r="C27" s="33" t="s">
        <v>61</v>
      </c>
      <c r="D27" s="34" t="s">
        <v>236</v>
      </c>
      <c r="E27" s="10" t="str">
        <f t="shared" si="0"/>
        <v>Trần Văn Lượng</v>
      </c>
      <c r="F27" s="2" t="s">
        <v>239</v>
      </c>
      <c r="G27" s="13">
        <v>2680000</v>
      </c>
      <c r="H27" s="14">
        <v>3536000</v>
      </c>
      <c r="I27" s="13">
        <f t="shared" si="1"/>
        <v>6216000</v>
      </c>
      <c r="J27" s="13"/>
      <c r="K27" s="13"/>
      <c r="L27" s="13"/>
      <c r="M27" s="13">
        <v>3536000</v>
      </c>
      <c r="N27" s="13"/>
      <c r="O27" s="13"/>
      <c r="P27" s="13"/>
      <c r="Q27" s="13"/>
      <c r="R27" s="13"/>
      <c r="S27" s="13">
        <f t="shared" si="2"/>
        <v>2680000</v>
      </c>
      <c r="T27" s="6" t="s">
        <v>323</v>
      </c>
      <c r="U27" s="5"/>
    </row>
    <row r="28" spans="1:21" ht="18" customHeight="1">
      <c r="A28" s="8">
        <v>24</v>
      </c>
      <c r="B28" s="2" t="s">
        <v>240</v>
      </c>
      <c r="C28" s="33" t="s">
        <v>241</v>
      </c>
      <c r="D28" s="34" t="s">
        <v>242</v>
      </c>
      <c r="E28" s="10" t="str">
        <f t="shared" si="0"/>
        <v>Nghiên Văn Mạnh</v>
      </c>
      <c r="F28" s="2" t="s">
        <v>243</v>
      </c>
      <c r="G28" s="13">
        <v>2680000</v>
      </c>
      <c r="H28" s="14">
        <v>2210000</v>
      </c>
      <c r="I28" s="13">
        <f t="shared" si="1"/>
        <v>4890000</v>
      </c>
      <c r="J28" s="13"/>
      <c r="K28" s="13">
        <v>2210000</v>
      </c>
      <c r="L28" s="13"/>
      <c r="M28" s="13"/>
      <c r="N28" s="13"/>
      <c r="O28" s="13"/>
      <c r="P28" s="13">
        <v>1972000</v>
      </c>
      <c r="Q28" s="13"/>
      <c r="R28" s="13"/>
      <c r="S28" s="13">
        <f t="shared" si="2"/>
        <v>708000</v>
      </c>
      <c r="T28" s="5" t="s">
        <v>858</v>
      </c>
      <c r="U28" s="6" t="s">
        <v>304</v>
      </c>
    </row>
    <row r="29" spans="1:21" ht="18" customHeight="1">
      <c r="A29" s="8">
        <v>25</v>
      </c>
      <c r="B29" s="2" t="s">
        <v>244</v>
      </c>
      <c r="C29" s="33" t="s">
        <v>23</v>
      </c>
      <c r="D29" s="34" t="s">
        <v>13</v>
      </c>
      <c r="E29" s="10" t="str">
        <f t="shared" si="0"/>
        <v>Bùi Văn Nam</v>
      </c>
      <c r="F29" s="2" t="s">
        <v>245</v>
      </c>
      <c r="G29" s="13">
        <v>2680000</v>
      </c>
      <c r="H29" s="14">
        <v>1084000</v>
      </c>
      <c r="I29" s="13">
        <f t="shared" si="1"/>
        <v>3764000</v>
      </c>
      <c r="J29" s="13"/>
      <c r="K29" s="13">
        <v>3549000</v>
      </c>
      <c r="L29" s="13"/>
      <c r="M29" s="13"/>
      <c r="N29" s="13"/>
      <c r="O29" s="13"/>
      <c r="P29" s="13"/>
      <c r="Q29" s="13"/>
      <c r="R29" s="13"/>
      <c r="S29" s="13">
        <f t="shared" si="2"/>
        <v>215000</v>
      </c>
      <c r="T29" s="6" t="s">
        <v>302</v>
      </c>
      <c r="U29" s="5"/>
    </row>
    <row r="30" spans="1:21" ht="18" customHeight="1">
      <c r="A30" s="8">
        <v>26</v>
      </c>
      <c r="B30" s="2" t="s">
        <v>246</v>
      </c>
      <c r="C30" s="33" t="s">
        <v>56</v>
      </c>
      <c r="D30" s="34" t="s">
        <v>13</v>
      </c>
      <c r="E30" s="10" t="str">
        <f t="shared" si="0"/>
        <v>Nguyễn Văn Nam</v>
      </c>
      <c r="F30" s="2" t="s">
        <v>247</v>
      </c>
      <c r="G30" s="13">
        <v>2680000</v>
      </c>
      <c r="H30" s="14">
        <v>2210000</v>
      </c>
      <c r="I30" s="13">
        <f t="shared" si="1"/>
        <v>4890000</v>
      </c>
      <c r="J30" s="13"/>
      <c r="K30" s="13">
        <v>4675000</v>
      </c>
      <c r="L30" s="13"/>
      <c r="M30" s="13"/>
      <c r="N30" s="13"/>
      <c r="O30" s="13"/>
      <c r="P30" s="13"/>
      <c r="Q30" s="13"/>
      <c r="R30" s="13"/>
      <c r="S30" s="13">
        <f t="shared" si="2"/>
        <v>215000</v>
      </c>
      <c r="T30" s="5" t="s">
        <v>863</v>
      </c>
      <c r="U30" s="6" t="s">
        <v>311</v>
      </c>
    </row>
    <row r="31" spans="1:21" ht="18" customHeight="1">
      <c r="A31" s="8">
        <v>27</v>
      </c>
      <c r="B31" s="2" t="s">
        <v>248</v>
      </c>
      <c r="C31" s="33" t="s">
        <v>170</v>
      </c>
      <c r="D31" s="34" t="s">
        <v>162</v>
      </c>
      <c r="E31" s="10" t="str">
        <f t="shared" si="0"/>
        <v>Lê Văn Nghĩa</v>
      </c>
      <c r="F31" s="2" t="s">
        <v>249</v>
      </c>
      <c r="G31" s="13">
        <v>2680000</v>
      </c>
      <c r="H31" s="14">
        <v>2210000</v>
      </c>
      <c r="I31" s="13">
        <f t="shared" si="1"/>
        <v>4890000</v>
      </c>
      <c r="J31" s="13"/>
      <c r="K31" s="13"/>
      <c r="L31" s="13"/>
      <c r="M31" s="13"/>
      <c r="N31" s="13">
        <v>2210000</v>
      </c>
      <c r="O31" s="13"/>
      <c r="P31" s="13"/>
      <c r="Q31" s="13"/>
      <c r="R31" s="13"/>
      <c r="S31" s="13">
        <f t="shared" si="2"/>
        <v>2680000</v>
      </c>
      <c r="T31" s="6" t="s">
        <v>328</v>
      </c>
      <c r="U31" s="5"/>
    </row>
    <row r="32" spans="1:21" ht="18" customHeight="1">
      <c r="A32" s="8">
        <v>28</v>
      </c>
      <c r="B32" s="2" t="s">
        <v>250</v>
      </c>
      <c r="C32" s="33" t="s">
        <v>27</v>
      </c>
      <c r="D32" s="34" t="s">
        <v>108</v>
      </c>
      <c r="E32" s="10" t="str">
        <f t="shared" si="0"/>
        <v>Lê Thị Oanh</v>
      </c>
      <c r="F32" s="2" t="s">
        <v>251</v>
      </c>
      <c r="G32" s="13">
        <v>2680000</v>
      </c>
      <c r="H32" s="14"/>
      <c r="I32" s="13">
        <f t="shared" si="1"/>
        <v>2680000</v>
      </c>
      <c r="J32" s="13"/>
      <c r="K32" s="13">
        <v>2465000</v>
      </c>
      <c r="L32" s="13"/>
      <c r="M32" s="13"/>
      <c r="N32" s="13"/>
      <c r="O32" s="13"/>
      <c r="P32" s="13"/>
      <c r="Q32" s="13"/>
      <c r="R32" s="13"/>
      <c r="S32" s="13">
        <f t="shared" si="2"/>
        <v>215000</v>
      </c>
      <c r="T32" s="6" t="s">
        <v>316</v>
      </c>
      <c r="U32" s="5"/>
    </row>
    <row r="33" spans="1:21" ht="18" customHeight="1">
      <c r="A33" s="8">
        <v>29</v>
      </c>
      <c r="B33" s="2" t="s">
        <v>252</v>
      </c>
      <c r="C33" s="33" t="s">
        <v>253</v>
      </c>
      <c r="D33" s="34" t="s">
        <v>254</v>
      </c>
      <c r="E33" s="10" t="str">
        <f t="shared" si="0"/>
        <v>Lô Văn Phượng</v>
      </c>
      <c r="F33" s="2" t="s">
        <v>255</v>
      </c>
      <c r="G33" s="13">
        <v>2680000</v>
      </c>
      <c r="H33" s="14">
        <v>2210000</v>
      </c>
      <c r="I33" s="13">
        <f t="shared" si="1"/>
        <v>4890000</v>
      </c>
      <c r="J33" s="13"/>
      <c r="K33" s="13"/>
      <c r="L33" s="13"/>
      <c r="M33" s="13"/>
      <c r="N33" s="13"/>
      <c r="O33" s="13">
        <v>2210000</v>
      </c>
      <c r="P33" s="13"/>
      <c r="Q33" s="13"/>
      <c r="R33" s="13"/>
      <c r="S33" s="13">
        <f t="shared" si="2"/>
        <v>2680000</v>
      </c>
      <c r="T33" s="6" t="s">
        <v>303</v>
      </c>
      <c r="U33" s="5"/>
    </row>
    <row r="34" spans="1:21" ht="18" customHeight="1">
      <c r="A34" s="8">
        <v>30</v>
      </c>
      <c r="B34" s="2" t="s">
        <v>256</v>
      </c>
      <c r="C34" s="33" t="s">
        <v>56</v>
      </c>
      <c r="D34" s="34" t="s">
        <v>257</v>
      </c>
      <c r="E34" s="10" t="str">
        <f t="shared" si="0"/>
        <v>Nguyễn Văn Quảng</v>
      </c>
      <c r="F34" s="2" t="s">
        <v>258</v>
      </c>
      <c r="G34" s="13">
        <v>2680000</v>
      </c>
      <c r="H34" s="14">
        <v>884000</v>
      </c>
      <c r="I34" s="13">
        <f t="shared" si="1"/>
        <v>3564000</v>
      </c>
      <c r="J34" s="13"/>
      <c r="K34" s="13"/>
      <c r="L34" s="13"/>
      <c r="M34" s="13"/>
      <c r="N34" s="13"/>
      <c r="O34" s="13">
        <v>884000</v>
      </c>
      <c r="P34" s="13">
        <v>986000</v>
      </c>
      <c r="Q34" s="13"/>
      <c r="R34" s="13"/>
      <c r="S34" s="13">
        <f t="shared" si="2"/>
        <v>1694000</v>
      </c>
      <c r="T34" s="6" t="s">
        <v>301</v>
      </c>
      <c r="U34" s="5"/>
    </row>
    <row r="35" spans="1:21" ht="18" customHeight="1">
      <c r="A35" s="8">
        <v>31</v>
      </c>
      <c r="B35" s="2" t="s">
        <v>260</v>
      </c>
      <c r="C35" s="33" t="s">
        <v>261</v>
      </c>
      <c r="D35" s="34" t="s">
        <v>259</v>
      </c>
      <c r="E35" s="10" t="str">
        <f t="shared" si="0"/>
        <v>Dương Văn Sơn</v>
      </c>
      <c r="F35" s="2" t="s">
        <v>262</v>
      </c>
      <c r="G35" s="13">
        <v>2680000</v>
      </c>
      <c r="H35" s="14">
        <v>2210000</v>
      </c>
      <c r="I35" s="13">
        <f t="shared" si="1"/>
        <v>4890000</v>
      </c>
      <c r="J35" s="13"/>
      <c r="K35" s="13">
        <v>2210000</v>
      </c>
      <c r="L35" s="13"/>
      <c r="M35" s="13"/>
      <c r="N35" s="13"/>
      <c r="O35" s="13"/>
      <c r="P35" s="13"/>
      <c r="Q35" s="13"/>
      <c r="R35" s="13"/>
      <c r="S35" s="13">
        <f t="shared" si="2"/>
        <v>2680000</v>
      </c>
      <c r="T35" s="5" t="s">
        <v>861</v>
      </c>
      <c r="U35" s="6" t="s">
        <v>300</v>
      </c>
    </row>
    <row r="36" spans="1:21" ht="18" customHeight="1">
      <c r="A36" s="8">
        <v>32</v>
      </c>
      <c r="B36" s="2" t="s">
        <v>263</v>
      </c>
      <c r="C36" s="33" t="s">
        <v>264</v>
      </c>
      <c r="D36" s="34" t="s">
        <v>121</v>
      </c>
      <c r="E36" s="10" t="str">
        <f t="shared" si="0"/>
        <v>Phạm Huy Thảo</v>
      </c>
      <c r="F36" s="2" t="s">
        <v>207</v>
      </c>
      <c r="G36" s="13">
        <v>2680000</v>
      </c>
      <c r="H36" s="14">
        <v>3094000</v>
      </c>
      <c r="I36" s="13">
        <f t="shared" si="1"/>
        <v>5774000</v>
      </c>
      <c r="J36" s="13"/>
      <c r="K36" s="13"/>
      <c r="L36" s="13"/>
      <c r="M36" s="13"/>
      <c r="N36" s="13"/>
      <c r="O36" s="13"/>
      <c r="P36" s="13">
        <v>5066000</v>
      </c>
      <c r="Q36" s="13"/>
      <c r="R36" s="13"/>
      <c r="S36" s="13">
        <f t="shared" si="2"/>
        <v>708000</v>
      </c>
      <c r="T36" s="6" t="s">
        <v>329</v>
      </c>
      <c r="U36" s="5"/>
    </row>
    <row r="37" spans="1:21" ht="18" customHeight="1">
      <c r="A37" s="8">
        <v>33</v>
      </c>
      <c r="B37" s="2" t="s">
        <v>265</v>
      </c>
      <c r="C37" s="33" t="s">
        <v>266</v>
      </c>
      <c r="D37" s="34" t="s">
        <v>123</v>
      </c>
      <c r="E37" s="10" t="str">
        <f t="shared" si="0"/>
        <v>Bùi Thị Hồng Thắm</v>
      </c>
      <c r="F37" s="2" t="s">
        <v>267</v>
      </c>
      <c r="G37" s="13">
        <v>2680000</v>
      </c>
      <c r="H37" s="14"/>
      <c r="I37" s="13">
        <f t="shared" si="1"/>
        <v>2680000</v>
      </c>
      <c r="J37" s="13"/>
      <c r="K37" s="13"/>
      <c r="L37" s="13"/>
      <c r="M37" s="13"/>
      <c r="N37" s="13"/>
      <c r="O37" s="13"/>
      <c r="P37" s="13"/>
      <c r="Q37" s="13"/>
      <c r="R37" s="13"/>
      <c r="S37" s="13">
        <f t="shared" si="2"/>
        <v>2680000</v>
      </c>
      <c r="T37" s="6" t="s">
        <v>312</v>
      </c>
      <c r="U37" s="5"/>
    </row>
    <row r="38" spans="1:21" ht="18" customHeight="1">
      <c r="A38" s="8">
        <v>34</v>
      </c>
      <c r="B38" s="2" t="s">
        <v>268</v>
      </c>
      <c r="C38" s="33" t="s">
        <v>269</v>
      </c>
      <c r="D38" s="34" t="s">
        <v>270</v>
      </c>
      <c r="E38" s="10" t="str">
        <f>C38&amp;" "&amp;D38</f>
        <v>Phùng Văn Thắng</v>
      </c>
      <c r="F38" s="2" t="s">
        <v>66</v>
      </c>
      <c r="G38" s="13">
        <v>2680000</v>
      </c>
      <c r="H38" s="14">
        <v>884000</v>
      </c>
      <c r="I38" s="13">
        <f>G38+H38</f>
        <v>3564000</v>
      </c>
      <c r="J38" s="13"/>
      <c r="K38" s="13">
        <v>884000</v>
      </c>
      <c r="L38" s="13"/>
      <c r="M38" s="13"/>
      <c r="N38" s="13"/>
      <c r="O38" s="13">
        <v>2465000</v>
      </c>
      <c r="P38" s="13"/>
      <c r="Q38" s="13"/>
      <c r="R38" s="13"/>
      <c r="S38" s="13">
        <f t="shared" si="2"/>
        <v>215000</v>
      </c>
      <c r="T38" s="6" t="s">
        <v>325</v>
      </c>
      <c r="U38" s="6" t="s">
        <v>305</v>
      </c>
    </row>
    <row r="39" spans="1:21" ht="18" customHeight="1">
      <c r="A39" s="8">
        <v>35</v>
      </c>
      <c r="B39" s="2" t="s">
        <v>271</v>
      </c>
      <c r="C39" s="33" t="s">
        <v>23</v>
      </c>
      <c r="D39" s="34" t="s">
        <v>272</v>
      </c>
      <c r="E39" s="10" t="str">
        <f>C39&amp;" "&amp;D39</f>
        <v>Bùi Văn Thưởng</v>
      </c>
      <c r="F39" s="2" t="s">
        <v>164</v>
      </c>
      <c r="G39" s="13">
        <v>2680000</v>
      </c>
      <c r="H39" s="14"/>
      <c r="I39" s="13">
        <f>G39+H39</f>
        <v>2680000</v>
      </c>
      <c r="J39" s="13"/>
      <c r="K39" s="13"/>
      <c r="L39" s="13"/>
      <c r="M39" s="13"/>
      <c r="N39" s="13"/>
      <c r="O39" s="13"/>
      <c r="P39" s="13">
        <v>2465000</v>
      </c>
      <c r="Q39" s="13"/>
      <c r="R39" s="13"/>
      <c r="S39" s="13">
        <f t="shared" si="2"/>
        <v>215000</v>
      </c>
      <c r="T39" s="6" t="s">
        <v>313</v>
      </c>
      <c r="U39" s="5"/>
    </row>
    <row r="40" spans="1:21" ht="18" customHeight="1">
      <c r="A40" s="8">
        <v>36</v>
      </c>
      <c r="B40" s="2" t="s">
        <v>274</v>
      </c>
      <c r="C40" s="33" t="s">
        <v>275</v>
      </c>
      <c r="D40" s="34" t="s">
        <v>273</v>
      </c>
      <c r="E40" s="10" t="str">
        <f>C40&amp;" "&amp;D40</f>
        <v>Phạm Minh Tiến</v>
      </c>
      <c r="F40" s="2" t="s">
        <v>276</v>
      </c>
      <c r="G40" s="13">
        <v>2680000</v>
      </c>
      <c r="H40" s="14">
        <v>2210000</v>
      </c>
      <c r="I40" s="13">
        <f>G40+H40</f>
        <v>4890000</v>
      </c>
      <c r="J40" s="13"/>
      <c r="K40" s="13">
        <v>4675000</v>
      </c>
      <c r="L40" s="13"/>
      <c r="M40" s="13"/>
      <c r="N40" s="13"/>
      <c r="O40" s="13"/>
      <c r="P40" s="13"/>
      <c r="Q40" s="13"/>
      <c r="R40" s="13"/>
      <c r="S40" s="13">
        <f t="shared" si="2"/>
        <v>215000</v>
      </c>
      <c r="T40" s="5" t="s">
        <v>860</v>
      </c>
      <c r="U40" s="6" t="s">
        <v>327</v>
      </c>
    </row>
    <row r="41" spans="1:21" ht="18" customHeight="1">
      <c r="A41" s="8">
        <v>37</v>
      </c>
      <c r="B41" s="2" t="s">
        <v>279</v>
      </c>
      <c r="C41" s="33" t="s">
        <v>56</v>
      </c>
      <c r="D41" s="34" t="s">
        <v>280</v>
      </c>
      <c r="E41" s="10" t="str">
        <f>C41&amp;" "&amp;D41</f>
        <v>Nguyễn Văn Tuyên</v>
      </c>
      <c r="F41" s="2" t="s">
        <v>106</v>
      </c>
      <c r="G41" s="13">
        <v>2680000</v>
      </c>
      <c r="H41" s="14">
        <v>2210000</v>
      </c>
      <c r="I41" s="13">
        <f>G41+H41</f>
        <v>4890000</v>
      </c>
      <c r="J41" s="13"/>
      <c r="K41" s="13"/>
      <c r="L41" s="13"/>
      <c r="M41" s="13"/>
      <c r="N41" s="13"/>
      <c r="O41" s="13"/>
      <c r="P41" s="13"/>
      <c r="Q41" s="13"/>
      <c r="R41" s="13"/>
      <c r="S41" s="13">
        <f t="shared" si="2"/>
        <v>4890000</v>
      </c>
      <c r="T41" s="6" t="s">
        <v>308</v>
      </c>
      <c r="U41" s="5"/>
    </row>
    <row r="42" spans="1:21" ht="18" customHeight="1">
      <c r="A42" s="8">
        <v>38</v>
      </c>
      <c r="B42" s="2" t="s">
        <v>281</v>
      </c>
      <c r="C42" s="33" t="s">
        <v>282</v>
      </c>
      <c r="D42" s="34" t="s">
        <v>283</v>
      </c>
      <c r="E42" s="10" t="str">
        <f>C42&amp;" "&amp;D42</f>
        <v>Võ Thị Tuyết</v>
      </c>
      <c r="F42" s="2" t="s">
        <v>284</v>
      </c>
      <c r="G42" s="13">
        <v>2680000</v>
      </c>
      <c r="H42" s="14">
        <v>4420000</v>
      </c>
      <c r="I42" s="13">
        <f>G42+H42</f>
        <v>7100000</v>
      </c>
      <c r="J42" s="13"/>
      <c r="K42" s="13">
        <v>4420000</v>
      </c>
      <c r="L42" s="13"/>
      <c r="M42" s="13"/>
      <c r="N42" s="13"/>
      <c r="O42" s="13"/>
      <c r="P42" s="13">
        <v>2465000</v>
      </c>
      <c r="Q42" s="13"/>
      <c r="R42" s="13"/>
      <c r="S42" s="13">
        <f>I42-J42-K42-L42-M42-N42-O42-P42-Q42-R42</f>
        <v>215000</v>
      </c>
      <c r="T42" s="6" t="s">
        <v>299</v>
      </c>
      <c r="U42" s="5"/>
    </row>
    <row r="43" spans="1:21" s="176" customFormat="1" ht="18" customHeight="1">
      <c r="A43" s="172"/>
      <c r="B43" s="173"/>
      <c r="C43" s="241" t="s">
        <v>358</v>
      </c>
      <c r="D43" s="242"/>
      <c r="E43" s="211" t="s">
        <v>358</v>
      </c>
      <c r="F43" s="173"/>
      <c r="G43" s="13">
        <v>2680000</v>
      </c>
      <c r="H43" s="174">
        <f aca="true" t="shared" si="3" ref="H43:P43">SUM(H5:H42)</f>
        <v>65499000</v>
      </c>
      <c r="I43" s="174">
        <f t="shared" si="3"/>
        <v>167339000</v>
      </c>
      <c r="J43" s="174">
        <f t="shared" si="3"/>
        <v>0</v>
      </c>
      <c r="K43" s="174">
        <f t="shared" si="3"/>
        <v>67305000</v>
      </c>
      <c r="L43" s="174">
        <f t="shared" si="3"/>
        <v>0</v>
      </c>
      <c r="M43" s="174">
        <f t="shared" si="3"/>
        <v>7072000</v>
      </c>
      <c r="N43" s="174">
        <f t="shared" si="3"/>
        <v>3978000</v>
      </c>
      <c r="O43" s="174">
        <f t="shared" si="3"/>
        <v>12699000</v>
      </c>
      <c r="P43" s="174">
        <f t="shared" si="3"/>
        <v>19856000</v>
      </c>
      <c r="Q43" s="174"/>
      <c r="R43" s="179"/>
      <c r="S43" s="171">
        <f>I43-J43-K43-L43-M43-N43-O43-P43-Q43</f>
        <v>56429000</v>
      </c>
      <c r="T43" s="175"/>
      <c r="U43" s="175"/>
    </row>
    <row r="45" spans="7:21" ht="15">
      <c r="G45" s="30"/>
      <c r="H45" s="30"/>
      <c r="I45" s="235" t="s">
        <v>354</v>
      </c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</row>
    <row r="46" spans="2:21" ht="15">
      <c r="B46" s="9" t="s">
        <v>353</v>
      </c>
      <c r="C46" s="11" t="s">
        <v>353</v>
      </c>
      <c r="G46" s="9"/>
      <c r="H46" s="9"/>
      <c r="I46" s="229" t="s">
        <v>352</v>
      </c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</row>
  </sheetData>
  <sheetProtection/>
  <mergeCells count="5">
    <mergeCell ref="I46:U46"/>
    <mergeCell ref="A1:U1"/>
    <mergeCell ref="C43:D43"/>
    <mergeCell ref="I45:U45"/>
    <mergeCell ref="A2:U2"/>
  </mergeCells>
  <printOptions/>
  <pageMargins left="0.19" right="0.2" top="0.31" bottom="0.3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V21" sqref="V21"/>
    </sheetView>
  </sheetViews>
  <sheetFormatPr defaultColWidth="8.796875" defaultRowHeight="17.25" customHeight="1"/>
  <cols>
    <col min="1" max="1" width="7.09765625" style="47" customWidth="1"/>
    <col min="2" max="2" width="6.69921875" style="48" hidden="1" customWidth="1"/>
    <col min="3" max="3" width="8.8984375" style="47" customWidth="1"/>
    <col min="4" max="5" width="9" style="105" hidden="1" customWidth="1"/>
    <col min="6" max="6" width="22.19921875" style="105" customWidth="1"/>
    <col min="7" max="7" width="7.3984375" style="105" bestFit="1" customWidth="1"/>
    <col min="8" max="8" width="8" style="106" hidden="1" customWidth="1"/>
    <col min="9" max="9" width="12.3984375" style="107" hidden="1" customWidth="1"/>
    <col min="10" max="10" width="12" style="108" hidden="1" customWidth="1"/>
    <col min="11" max="11" width="9" style="47" hidden="1" customWidth="1"/>
    <col min="12" max="21" width="9" style="129" hidden="1" customWidth="1"/>
    <col min="22" max="22" width="11.59765625" style="129" customWidth="1"/>
    <col min="23" max="23" width="15.5" style="49" customWidth="1"/>
    <col min="24" max="24" width="18.59765625" style="47" customWidth="1"/>
    <col min="25" max="16384" width="9" style="47" customWidth="1"/>
  </cols>
  <sheetData>
    <row r="1" spans="1:24" ht="17.25" customHeight="1">
      <c r="A1" s="243" t="s">
        <v>936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7.25" customHeight="1">
      <c r="A2" s="236" t="s">
        <v>934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ht="17.2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</row>
    <row r="4" spans="1:24" s="57" customFormat="1" ht="17.25" customHeight="1">
      <c r="A4" s="52" t="s">
        <v>545</v>
      </c>
      <c r="B4" s="51" t="s">
        <v>546</v>
      </c>
      <c r="C4" s="52" t="s">
        <v>547</v>
      </c>
      <c r="D4" s="53" t="s">
        <v>548</v>
      </c>
      <c r="E4" s="50" t="s">
        <v>549</v>
      </c>
      <c r="F4" s="54" t="s">
        <v>359</v>
      </c>
      <c r="G4" s="52" t="s">
        <v>550</v>
      </c>
      <c r="H4" s="55" t="s">
        <v>551</v>
      </c>
      <c r="I4" s="55" t="s">
        <v>552</v>
      </c>
      <c r="J4" s="55" t="s">
        <v>553</v>
      </c>
      <c r="K4" s="52" t="s">
        <v>554</v>
      </c>
      <c r="L4" s="128" t="s">
        <v>812</v>
      </c>
      <c r="M4" s="128" t="s">
        <v>818</v>
      </c>
      <c r="N4" s="128" t="s">
        <v>878</v>
      </c>
      <c r="O4" s="128" t="s">
        <v>918</v>
      </c>
      <c r="P4" s="128" t="s">
        <v>924</v>
      </c>
      <c r="Q4" s="128" t="s">
        <v>922</v>
      </c>
      <c r="R4" s="128" t="s">
        <v>925</v>
      </c>
      <c r="S4" s="128" t="s">
        <v>926</v>
      </c>
      <c r="T4" s="128" t="s">
        <v>927</v>
      </c>
      <c r="U4" s="128" t="s">
        <v>930</v>
      </c>
      <c r="V4" s="128" t="s">
        <v>831</v>
      </c>
      <c r="W4" s="56" t="s">
        <v>285</v>
      </c>
      <c r="X4" s="52" t="s">
        <v>286</v>
      </c>
    </row>
    <row r="5" spans="1:24" ht="17.25" customHeight="1">
      <c r="A5" s="58">
        <v>1</v>
      </c>
      <c r="B5" s="59">
        <v>15</v>
      </c>
      <c r="C5" s="60" t="s">
        <v>482</v>
      </c>
      <c r="D5" s="61" t="s">
        <v>555</v>
      </c>
      <c r="E5" s="62" t="s">
        <v>5</v>
      </c>
      <c r="F5" s="63" t="str">
        <f aca="true" t="shared" si="0" ref="F5:F11">D5&amp;" "&amp;E5</f>
        <v>Nguyễn Thị Lan  Anh</v>
      </c>
      <c r="G5" s="60" t="s">
        <v>556</v>
      </c>
      <c r="H5" s="64">
        <f>2085000+2300000</f>
        <v>4385000</v>
      </c>
      <c r="I5" s="65">
        <v>1251000</v>
      </c>
      <c r="J5" s="65">
        <f aca="true" t="shared" si="1" ref="J5:J11">H5-I5</f>
        <v>3134000</v>
      </c>
      <c r="K5" s="66"/>
      <c r="L5" s="130"/>
      <c r="M5" s="130"/>
      <c r="N5" s="130"/>
      <c r="O5" s="130"/>
      <c r="P5" s="130"/>
      <c r="Q5" s="130"/>
      <c r="R5" s="130"/>
      <c r="S5" s="130"/>
      <c r="T5" s="130"/>
      <c r="U5" s="130">
        <v>834000</v>
      </c>
      <c r="V5" s="130">
        <f>J5-L5-M5-N5-O5-P5-Q5-R5-S5-T5-U5</f>
        <v>2300000</v>
      </c>
      <c r="W5" s="45" t="s">
        <v>361</v>
      </c>
      <c r="X5" s="66"/>
    </row>
    <row r="6" spans="1:24" ht="17.25" customHeight="1">
      <c r="A6" s="58">
        <v>2</v>
      </c>
      <c r="B6" s="59">
        <v>278</v>
      </c>
      <c r="C6" s="68" t="s">
        <v>483</v>
      </c>
      <c r="D6" s="69" t="s">
        <v>559</v>
      </c>
      <c r="E6" s="70" t="s">
        <v>174</v>
      </c>
      <c r="F6" s="63" t="str">
        <f t="shared" si="0"/>
        <v>Lê Thị  Ánh</v>
      </c>
      <c r="G6" s="60" t="s">
        <v>560</v>
      </c>
      <c r="H6" s="64">
        <f aca="true" t="shared" si="2" ref="H6:H46">2085000+2300000</f>
        <v>4385000</v>
      </c>
      <c r="I6" s="72"/>
      <c r="J6" s="73">
        <f t="shared" si="1"/>
        <v>4385000</v>
      </c>
      <c r="K6" s="74"/>
      <c r="L6" s="131">
        <v>4170000</v>
      </c>
      <c r="M6" s="131"/>
      <c r="N6" s="130"/>
      <c r="O6" s="130"/>
      <c r="P6" s="130"/>
      <c r="Q6" s="130"/>
      <c r="R6" s="130"/>
      <c r="S6" s="130"/>
      <c r="T6" s="130"/>
      <c r="U6" s="130"/>
      <c r="V6" s="130">
        <f aca="true" t="shared" si="3" ref="V6:V46">J6-L6-M6-N6-O6-P6-Q6-R6-S6-T6-U6</f>
        <v>215000</v>
      </c>
      <c r="W6" s="46" t="s">
        <v>362</v>
      </c>
      <c r="X6" s="74"/>
    </row>
    <row r="7" spans="1:24" ht="17.25" customHeight="1">
      <c r="A7" s="58">
        <v>3</v>
      </c>
      <c r="B7" s="59">
        <v>343</v>
      </c>
      <c r="C7" s="60" t="s">
        <v>484</v>
      </c>
      <c r="D7" s="61" t="s">
        <v>561</v>
      </c>
      <c r="E7" s="62" t="s">
        <v>562</v>
      </c>
      <c r="F7" s="63" t="str">
        <f t="shared" si="0"/>
        <v>Nguyễn Xuân  Báu</v>
      </c>
      <c r="G7" s="60" t="s">
        <v>563</v>
      </c>
      <c r="H7" s="64">
        <f t="shared" si="2"/>
        <v>4385000</v>
      </c>
      <c r="I7" s="65">
        <v>1251000</v>
      </c>
      <c r="J7" s="73">
        <f t="shared" si="1"/>
        <v>3134000</v>
      </c>
      <c r="K7" s="74"/>
      <c r="L7" s="131"/>
      <c r="M7" s="131"/>
      <c r="N7" s="130"/>
      <c r="O7" s="130"/>
      <c r="P7" s="130"/>
      <c r="Q7" s="130"/>
      <c r="R7" s="130"/>
      <c r="S7" s="130"/>
      <c r="T7" s="130"/>
      <c r="U7" s="130"/>
      <c r="V7" s="130">
        <f t="shared" si="3"/>
        <v>3134000</v>
      </c>
      <c r="W7" s="46" t="s">
        <v>363</v>
      </c>
      <c r="X7" s="74"/>
    </row>
    <row r="8" spans="1:24" ht="17.25" customHeight="1">
      <c r="A8" s="58">
        <v>4</v>
      </c>
      <c r="B8" s="59">
        <v>348</v>
      </c>
      <c r="C8" s="68" t="s">
        <v>485</v>
      </c>
      <c r="D8" s="69" t="s">
        <v>564</v>
      </c>
      <c r="E8" s="70" t="s">
        <v>565</v>
      </c>
      <c r="F8" s="63" t="str">
        <f t="shared" si="0"/>
        <v>Lành Thị  Bính</v>
      </c>
      <c r="G8" s="60" t="s">
        <v>566</v>
      </c>
      <c r="H8" s="64">
        <f t="shared" si="2"/>
        <v>4385000</v>
      </c>
      <c r="I8" s="72">
        <v>834000</v>
      </c>
      <c r="J8" s="73">
        <f t="shared" si="1"/>
        <v>3551000</v>
      </c>
      <c r="K8" s="74"/>
      <c r="L8" s="131">
        <v>3336000</v>
      </c>
      <c r="M8" s="131"/>
      <c r="N8" s="130"/>
      <c r="O8" s="130"/>
      <c r="P8" s="130"/>
      <c r="Q8" s="130"/>
      <c r="R8" s="130"/>
      <c r="S8" s="130"/>
      <c r="T8" s="130"/>
      <c r="U8" s="130"/>
      <c r="V8" s="130">
        <f t="shared" si="3"/>
        <v>215000</v>
      </c>
      <c r="W8" s="46" t="s">
        <v>364</v>
      </c>
      <c r="X8" s="74"/>
    </row>
    <row r="9" spans="1:24" ht="17.25" customHeight="1">
      <c r="A9" s="58">
        <v>5</v>
      </c>
      <c r="B9" s="59">
        <v>362</v>
      </c>
      <c r="C9" s="68" t="s">
        <v>486</v>
      </c>
      <c r="D9" s="69" t="s">
        <v>8</v>
      </c>
      <c r="E9" s="70" t="s">
        <v>568</v>
      </c>
      <c r="F9" s="63" t="str">
        <f>D9&amp;" "&amp;E9</f>
        <v>Nguyễn Thị  Bình</v>
      </c>
      <c r="G9" s="60" t="s">
        <v>569</v>
      </c>
      <c r="H9" s="64">
        <f t="shared" si="2"/>
        <v>4385000</v>
      </c>
      <c r="I9" s="72">
        <v>1251000</v>
      </c>
      <c r="J9" s="73">
        <f t="shared" si="1"/>
        <v>3134000</v>
      </c>
      <c r="K9" s="74"/>
      <c r="L9" s="131">
        <v>2919000</v>
      </c>
      <c r="M9" s="131"/>
      <c r="N9" s="130"/>
      <c r="O9" s="130"/>
      <c r="P9" s="130"/>
      <c r="Q9" s="130"/>
      <c r="R9" s="130"/>
      <c r="S9" s="130"/>
      <c r="T9" s="130"/>
      <c r="U9" s="130"/>
      <c r="V9" s="130">
        <f t="shared" si="3"/>
        <v>215000</v>
      </c>
      <c r="W9" s="46" t="s">
        <v>365</v>
      </c>
      <c r="X9" s="74"/>
    </row>
    <row r="10" spans="1:24" ht="17.25" customHeight="1">
      <c r="A10" s="58">
        <v>6</v>
      </c>
      <c r="B10" s="67">
        <v>380</v>
      </c>
      <c r="C10" s="68" t="s">
        <v>487</v>
      </c>
      <c r="D10" s="69" t="s">
        <v>190</v>
      </c>
      <c r="E10" s="70" t="s">
        <v>11</v>
      </c>
      <c r="F10" s="63" t="str">
        <f t="shared" si="0"/>
        <v>Nguyễn Văn  Cường</v>
      </c>
      <c r="G10" s="60" t="s">
        <v>571</v>
      </c>
      <c r="H10" s="64">
        <f t="shared" si="2"/>
        <v>4385000</v>
      </c>
      <c r="I10" s="72">
        <v>1251000</v>
      </c>
      <c r="J10" s="73">
        <f t="shared" si="1"/>
        <v>3134000</v>
      </c>
      <c r="K10" s="74"/>
      <c r="L10" s="131">
        <v>2919000</v>
      </c>
      <c r="M10" s="131"/>
      <c r="N10" s="130"/>
      <c r="O10" s="130"/>
      <c r="P10" s="130"/>
      <c r="Q10" s="130"/>
      <c r="R10" s="130"/>
      <c r="S10" s="130"/>
      <c r="T10" s="130"/>
      <c r="U10" s="130"/>
      <c r="V10" s="130">
        <f t="shared" si="3"/>
        <v>215000</v>
      </c>
      <c r="W10" s="46" t="s">
        <v>366</v>
      </c>
      <c r="X10" s="74"/>
    </row>
    <row r="11" spans="1:24" ht="17.25" customHeight="1">
      <c r="A11" s="58">
        <v>7</v>
      </c>
      <c r="B11" s="59">
        <v>189</v>
      </c>
      <c r="C11" s="68" t="s">
        <v>488</v>
      </c>
      <c r="D11" s="69" t="s">
        <v>572</v>
      </c>
      <c r="E11" s="70" t="s">
        <v>73</v>
      </c>
      <c r="F11" s="63" t="str">
        <f t="shared" si="0"/>
        <v>Phùng Ngọc  Điệp</v>
      </c>
      <c r="G11" s="60" t="s">
        <v>573</v>
      </c>
      <c r="H11" s="64">
        <f t="shared" si="2"/>
        <v>4385000</v>
      </c>
      <c r="I11" s="72">
        <v>1251000</v>
      </c>
      <c r="J11" s="73">
        <f t="shared" si="1"/>
        <v>3134000</v>
      </c>
      <c r="K11" s="74"/>
      <c r="L11" s="131">
        <v>2919000</v>
      </c>
      <c r="M11" s="131"/>
      <c r="N11" s="130"/>
      <c r="O11" s="130"/>
      <c r="P11" s="130"/>
      <c r="Q11" s="130"/>
      <c r="R11" s="130"/>
      <c r="S11" s="130"/>
      <c r="T11" s="130"/>
      <c r="U11" s="130"/>
      <c r="V11" s="130">
        <f t="shared" si="3"/>
        <v>215000</v>
      </c>
      <c r="W11" s="46" t="s">
        <v>367</v>
      </c>
      <c r="X11" s="74"/>
    </row>
    <row r="12" spans="1:24" ht="17.25" customHeight="1">
      <c r="A12" s="58">
        <v>8</v>
      </c>
      <c r="B12" s="59">
        <v>7</v>
      </c>
      <c r="C12" s="68" t="s">
        <v>489</v>
      </c>
      <c r="D12" s="69" t="s">
        <v>577</v>
      </c>
      <c r="E12" s="70" t="s">
        <v>16</v>
      </c>
      <c r="F12" s="63" t="str">
        <f>D12&amp;" "&amp;E12</f>
        <v>Nguyễn Thị Thùy  Dung</v>
      </c>
      <c r="G12" s="60" t="s">
        <v>578</v>
      </c>
      <c r="H12" s="64">
        <f t="shared" si="2"/>
        <v>4385000</v>
      </c>
      <c r="I12" s="72"/>
      <c r="J12" s="73">
        <f>H12-I12</f>
        <v>4385000</v>
      </c>
      <c r="K12" s="74"/>
      <c r="L12" s="131">
        <v>4170000</v>
      </c>
      <c r="M12" s="131"/>
      <c r="N12" s="130"/>
      <c r="O12" s="130"/>
      <c r="P12" s="130"/>
      <c r="Q12" s="130"/>
      <c r="R12" s="130"/>
      <c r="S12" s="130"/>
      <c r="T12" s="130"/>
      <c r="U12" s="130"/>
      <c r="V12" s="130">
        <f t="shared" si="3"/>
        <v>215000</v>
      </c>
      <c r="W12" s="46" t="s">
        <v>368</v>
      </c>
      <c r="X12" s="74"/>
    </row>
    <row r="13" spans="1:24" ht="17.25" customHeight="1">
      <c r="A13" s="58">
        <v>9</v>
      </c>
      <c r="B13" s="59">
        <v>43</v>
      </c>
      <c r="C13" s="60" t="s">
        <v>490</v>
      </c>
      <c r="D13" s="61" t="s">
        <v>579</v>
      </c>
      <c r="E13" s="62" t="s">
        <v>17</v>
      </c>
      <c r="F13" s="63" t="str">
        <f>D13&amp;" "&amp;E13</f>
        <v>Lê Tiến  Dũng</v>
      </c>
      <c r="G13" s="60" t="s">
        <v>580</v>
      </c>
      <c r="H13" s="64">
        <f t="shared" si="2"/>
        <v>4385000</v>
      </c>
      <c r="I13" s="65">
        <v>2085000</v>
      </c>
      <c r="J13" s="73">
        <f>H13-I13</f>
        <v>2300000</v>
      </c>
      <c r="K13" s="74"/>
      <c r="L13" s="131">
        <v>2085000</v>
      </c>
      <c r="M13" s="131"/>
      <c r="N13" s="130"/>
      <c r="O13" s="130"/>
      <c r="P13" s="130"/>
      <c r="Q13" s="130"/>
      <c r="R13" s="130"/>
      <c r="S13" s="130"/>
      <c r="T13" s="130"/>
      <c r="U13" s="130"/>
      <c r="V13" s="130">
        <f t="shared" si="3"/>
        <v>215000</v>
      </c>
      <c r="W13" s="46" t="s">
        <v>369</v>
      </c>
      <c r="X13" s="74"/>
    </row>
    <row r="14" spans="1:24" ht="17.25" customHeight="1">
      <c r="A14" s="58">
        <v>10</v>
      </c>
      <c r="B14" s="59">
        <v>260</v>
      </c>
      <c r="C14" s="76" t="s">
        <v>491</v>
      </c>
      <c r="D14" s="77" t="s">
        <v>581</v>
      </c>
      <c r="E14" s="78" t="s">
        <v>582</v>
      </c>
      <c r="F14" s="63" t="str">
        <f>D14&amp;" "&amp;E14</f>
        <v>Sầm Thị  Ghến</v>
      </c>
      <c r="G14" s="76" t="s">
        <v>583</v>
      </c>
      <c r="H14" s="64">
        <f t="shared" si="2"/>
        <v>4385000</v>
      </c>
      <c r="I14" s="79"/>
      <c r="J14" s="73">
        <f aca="true" t="shared" si="4" ref="J14:J19">H14-I14</f>
        <v>4385000</v>
      </c>
      <c r="K14" s="74"/>
      <c r="L14" s="131"/>
      <c r="M14" s="131"/>
      <c r="N14" s="130"/>
      <c r="O14" s="130"/>
      <c r="P14" s="130"/>
      <c r="Q14" s="130"/>
      <c r="R14" s="130"/>
      <c r="S14" s="130"/>
      <c r="T14" s="130"/>
      <c r="U14" s="130"/>
      <c r="V14" s="130">
        <f t="shared" si="3"/>
        <v>4385000</v>
      </c>
      <c r="W14" s="46" t="s">
        <v>902</v>
      </c>
      <c r="X14" s="74"/>
    </row>
    <row r="15" spans="1:24" ht="17.25" customHeight="1">
      <c r="A15" s="58">
        <v>11</v>
      </c>
      <c r="B15" s="67">
        <v>370</v>
      </c>
      <c r="C15" s="68" t="s">
        <v>492</v>
      </c>
      <c r="D15" s="69" t="s">
        <v>8</v>
      </c>
      <c r="E15" s="70" t="s">
        <v>82</v>
      </c>
      <c r="F15" s="63" t="str">
        <f>D15&amp;" "&amp;E15</f>
        <v>Nguyễn Thị  Giang</v>
      </c>
      <c r="G15" s="60" t="s">
        <v>585</v>
      </c>
      <c r="H15" s="64">
        <f t="shared" si="2"/>
        <v>4385000</v>
      </c>
      <c r="I15" s="72">
        <v>1251000</v>
      </c>
      <c r="J15" s="73">
        <f t="shared" si="4"/>
        <v>3134000</v>
      </c>
      <c r="K15" s="74"/>
      <c r="L15" s="131">
        <v>2919000</v>
      </c>
      <c r="M15" s="131"/>
      <c r="N15" s="130"/>
      <c r="O15" s="130"/>
      <c r="P15" s="130"/>
      <c r="Q15" s="130"/>
      <c r="R15" s="130"/>
      <c r="S15" s="130"/>
      <c r="T15" s="130"/>
      <c r="U15" s="130"/>
      <c r="V15" s="130">
        <f t="shared" si="3"/>
        <v>215000</v>
      </c>
      <c r="W15" s="46" t="s">
        <v>370</v>
      </c>
      <c r="X15" s="74"/>
    </row>
    <row r="16" spans="1:24" ht="17.25" customHeight="1">
      <c r="A16" s="58">
        <v>12</v>
      </c>
      <c r="B16" s="67"/>
      <c r="C16" s="68"/>
      <c r="D16" s="69"/>
      <c r="E16" s="70"/>
      <c r="F16" s="63" t="s">
        <v>889</v>
      </c>
      <c r="G16" s="60"/>
      <c r="H16" s="64">
        <f t="shared" si="2"/>
        <v>4385000</v>
      </c>
      <c r="I16" s="72"/>
      <c r="J16" s="73">
        <f t="shared" si="4"/>
        <v>4385000</v>
      </c>
      <c r="K16" s="74"/>
      <c r="L16" s="131"/>
      <c r="M16" s="131"/>
      <c r="N16" s="130"/>
      <c r="O16" s="130"/>
      <c r="P16" s="130"/>
      <c r="Q16" s="130"/>
      <c r="R16" s="130"/>
      <c r="S16" s="130"/>
      <c r="T16" s="130"/>
      <c r="U16" s="130"/>
      <c r="V16" s="130">
        <f t="shared" si="3"/>
        <v>4385000</v>
      </c>
      <c r="W16" s="46" t="s">
        <v>890</v>
      </c>
      <c r="X16" s="74"/>
    </row>
    <row r="17" spans="1:24" ht="17.25" customHeight="1">
      <c r="A17" s="58">
        <v>13</v>
      </c>
      <c r="B17" s="59">
        <v>79</v>
      </c>
      <c r="C17" s="68" t="s">
        <v>493</v>
      </c>
      <c r="D17" s="69" t="s">
        <v>8</v>
      </c>
      <c r="E17" s="70" t="s">
        <v>21</v>
      </c>
      <c r="F17" s="63" t="str">
        <f aca="true" t="shared" si="5" ref="F17:F24">D17&amp;" "&amp;E17</f>
        <v>Nguyễn Thị  Hằng</v>
      </c>
      <c r="G17" s="224" t="s">
        <v>587</v>
      </c>
      <c r="H17" s="64">
        <f t="shared" si="2"/>
        <v>4385000</v>
      </c>
      <c r="I17" s="72">
        <f>1251000</f>
        <v>1251000</v>
      </c>
      <c r="J17" s="73">
        <f t="shared" si="4"/>
        <v>3134000</v>
      </c>
      <c r="K17" s="74"/>
      <c r="L17" s="131"/>
      <c r="M17" s="131"/>
      <c r="N17" s="130"/>
      <c r="O17" s="130"/>
      <c r="P17" s="130"/>
      <c r="Q17" s="130"/>
      <c r="R17" s="130"/>
      <c r="S17" s="130"/>
      <c r="T17" s="130"/>
      <c r="U17" s="130"/>
      <c r="V17" s="130">
        <f t="shared" si="3"/>
        <v>3134000</v>
      </c>
      <c r="W17" s="46" t="s">
        <v>371</v>
      </c>
      <c r="X17" s="74"/>
    </row>
    <row r="18" spans="1:24" ht="17.25" customHeight="1">
      <c r="A18" s="58">
        <v>14</v>
      </c>
      <c r="B18" s="67">
        <v>484</v>
      </c>
      <c r="C18" s="68" t="s">
        <v>588</v>
      </c>
      <c r="D18" s="69" t="s">
        <v>589</v>
      </c>
      <c r="E18" s="70" t="s">
        <v>83</v>
      </c>
      <c r="F18" s="63" t="str">
        <f t="shared" si="5"/>
        <v>Đoàn Thị  Hạnh</v>
      </c>
      <c r="G18" s="60" t="s">
        <v>590</v>
      </c>
      <c r="H18" s="64">
        <f t="shared" si="2"/>
        <v>4385000</v>
      </c>
      <c r="I18" s="72">
        <v>834000</v>
      </c>
      <c r="J18" s="73">
        <f t="shared" si="4"/>
        <v>3551000</v>
      </c>
      <c r="K18" s="74"/>
      <c r="L18" s="131"/>
      <c r="M18" s="131">
        <v>1251000</v>
      </c>
      <c r="N18" s="130"/>
      <c r="O18" s="130"/>
      <c r="P18" s="130"/>
      <c r="Q18" s="130"/>
      <c r="R18" s="130"/>
      <c r="S18" s="130"/>
      <c r="T18" s="130"/>
      <c r="U18" s="130"/>
      <c r="V18" s="130">
        <f t="shared" si="3"/>
        <v>2300000</v>
      </c>
      <c r="W18" s="46" t="s">
        <v>851</v>
      </c>
      <c r="X18" s="74"/>
    </row>
    <row r="19" spans="1:24" s="88" customFormat="1" ht="17.25" customHeight="1">
      <c r="A19" s="58">
        <v>15</v>
      </c>
      <c r="B19" s="152">
        <v>387</v>
      </c>
      <c r="C19" s="156" t="s">
        <v>494</v>
      </c>
      <c r="D19" s="157" t="s">
        <v>592</v>
      </c>
      <c r="E19" s="158" t="s">
        <v>24</v>
      </c>
      <c r="F19" s="153" t="str">
        <f t="shared" si="5"/>
        <v>Nguyễn Thị Diệu  Hoa</v>
      </c>
      <c r="G19" s="81" t="s">
        <v>593</v>
      </c>
      <c r="H19" s="64">
        <f t="shared" si="2"/>
        <v>4385000</v>
      </c>
      <c r="I19" s="85"/>
      <c r="J19" s="85">
        <f t="shared" si="4"/>
        <v>4385000</v>
      </c>
      <c r="K19" s="86"/>
      <c r="L19" s="133"/>
      <c r="M19" s="133"/>
      <c r="N19" s="155"/>
      <c r="O19" s="155"/>
      <c r="P19" s="155"/>
      <c r="Q19" s="155"/>
      <c r="R19" s="155"/>
      <c r="S19" s="155"/>
      <c r="T19" s="155"/>
      <c r="U19" s="155"/>
      <c r="V19" s="130">
        <f t="shared" si="3"/>
        <v>4385000</v>
      </c>
      <c r="W19" s="87" t="s">
        <v>372</v>
      </c>
      <c r="X19" s="86"/>
    </row>
    <row r="20" spans="1:24" ht="17.25" customHeight="1">
      <c r="A20" s="58">
        <v>16</v>
      </c>
      <c r="B20" s="59"/>
      <c r="C20" s="68" t="s">
        <v>595</v>
      </c>
      <c r="D20" s="69" t="s">
        <v>596</v>
      </c>
      <c r="E20" s="70" t="s">
        <v>597</v>
      </c>
      <c r="F20" s="63" t="str">
        <f t="shared" si="5"/>
        <v>Lương Thị  Huế</v>
      </c>
      <c r="G20" s="60" t="s">
        <v>598</v>
      </c>
      <c r="H20" s="64">
        <f t="shared" si="2"/>
        <v>4385000</v>
      </c>
      <c r="I20" s="72">
        <v>1251000</v>
      </c>
      <c r="J20" s="73">
        <f aca="true" t="shared" si="6" ref="J20:J34">H20-I20</f>
        <v>3134000</v>
      </c>
      <c r="K20" s="74" t="s">
        <v>558</v>
      </c>
      <c r="L20" s="131"/>
      <c r="M20" s="131"/>
      <c r="N20" s="130"/>
      <c r="O20" s="130"/>
      <c r="P20" s="130"/>
      <c r="Q20" s="130"/>
      <c r="R20" s="130"/>
      <c r="S20" s="130"/>
      <c r="T20" s="130"/>
      <c r="U20" s="130"/>
      <c r="V20" s="130">
        <f t="shared" si="3"/>
        <v>3134000</v>
      </c>
      <c r="W20" s="46" t="s">
        <v>847</v>
      </c>
      <c r="X20" s="74"/>
    </row>
    <row r="21" spans="1:24" ht="17.25" customHeight="1">
      <c r="A21" s="58">
        <v>17</v>
      </c>
      <c r="B21" s="67">
        <v>442</v>
      </c>
      <c r="C21" s="60" t="s">
        <v>495</v>
      </c>
      <c r="D21" s="61" t="s">
        <v>8</v>
      </c>
      <c r="E21" s="62" t="s">
        <v>28</v>
      </c>
      <c r="F21" s="63" t="str">
        <f t="shared" si="5"/>
        <v>Nguyễn Thị  Huệ</v>
      </c>
      <c r="G21" s="60"/>
      <c r="H21" s="64">
        <f t="shared" si="2"/>
        <v>4385000</v>
      </c>
      <c r="I21" s="65">
        <f>417000*2</f>
        <v>834000</v>
      </c>
      <c r="J21" s="73">
        <f t="shared" si="6"/>
        <v>3551000</v>
      </c>
      <c r="K21" s="74"/>
      <c r="L21" s="131"/>
      <c r="M21" s="131"/>
      <c r="N21" s="130"/>
      <c r="O21" s="130"/>
      <c r="P21" s="130"/>
      <c r="Q21" s="130"/>
      <c r="R21" s="130"/>
      <c r="S21" s="130"/>
      <c r="T21" s="130"/>
      <c r="U21" s="130"/>
      <c r="V21" s="130">
        <f>J21-L21-M21-N21-O21-P21-Q21-R21-S21-T21-U21-2300000</f>
        <v>1251000</v>
      </c>
      <c r="W21" s="46" t="s">
        <v>373</v>
      </c>
      <c r="X21" s="74"/>
    </row>
    <row r="22" spans="1:24" ht="17.25" customHeight="1">
      <c r="A22" s="58">
        <v>18</v>
      </c>
      <c r="B22" s="67">
        <v>492</v>
      </c>
      <c r="C22" s="68" t="s">
        <v>496</v>
      </c>
      <c r="D22" s="69" t="s">
        <v>594</v>
      </c>
      <c r="E22" s="70" t="s">
        <v>28</v>
      </c>
      <c r="F22" s="63" t="str">
        <f t="shared" si="5"/>
        <v>Dương Thị  Huệ</v>
      </c>
      <c r="G22" s="60" t="s">
        <v>599</v>
      </c>
      <c r="H22" s="64">
        <f t="shared" si="2"/>
        <v>4385000</v>
      </c>
      <c r="I22" s="72"/>
      <c r="J22" s="73">
        <f t="shared" si="6"/>
        <v>4385000</v>
      </c>
      <c r="K22" s="74"/>
      <c r="L22" s="131">
        <v>4170000</v>
      </c>
      <c r="M22" s="131"/>
      <c r="N22" s="130"/>
      <c r="O22" s="130"/>
      <c r="P22" s="130"/>
      <c r="Q22" s="130"/>
      <c r="R22" s="130"/>
      <c r="S22" s="130"/>
      <c r="T22" s="130"/>
      <c r="U22" s="130"/>
      <c r="V22" s="130">
        <f t="shared" si="3"/>
        <v>215000</v>
      </c>
      <c r="W22" s="46" t="s">
        <v>374</v>
      </c>
      <c r="X22" s="74"/>
    </row>
    <row r="23" spans="1:24" ht="17.25" customHeight="1">
      <c r="A23" s="58">
        <v>19</v>
      </c>
      <c r="B23" s="59">
        <v>45</v>
      </c>
      <c r="C23" s="76" t="s">
        <v>497</v>
      </c>
      <c r="D23" s="77" t="s">
        <v>600</v>
      </c>
      <c r="E23" s="78" t="s">
        <v>28</v>
      </c>
      <c r="F23" s="63" t="str">
        <f t="shared" si="5"/>
        <v>Đường Thị  Huệ</v>
      </c>
      <c r="G23" s="76" t="s">
        <v>601</v>
      </c>
      <c r="H23" s="64">
        <f t="shared" si="2"/>
        <v>4385000</v>
      </c>
      <c r="I23" s="79"/>
      <c r="J23" s="73">
        <f t="shared" si="6"/>
        <v>4385000</v>
      </c>
      <c r="K23" s="74"/>
      <c r="L23" s="131">
        <v>4170000</v>
      </c>
      <c r="M23" s="131"/>
      <c r="N23" s="130"/>
      <c r="O23" s="130"/>
      <c r="P23" s="130"/>
      <c r="Q23" s="130"/>
      <c r="R23" s="130"/>
      <c r="S23" s="130"/>
      <c r="T23" s="130"/>
      <c r="U23" s="130"/>
      <c r="V23" s="130">
        <f t="shared" si="3"/>
        <v>215000</v>
      </c>
      <c r="W23" s="46" t="s">
        <v>375</v>
      </c>
      <c r="X23" s="74">
        <v>91738112</v>
      </c>
    </row>
    <row r="24" spans="1:24" ht="17.25" customHeight="1">
      <c r="A24" s="58">
        <v>20</v>
      </c>
      <c r="B24" s="59">
        <v>113</v>
      </c>
      <c r="C24" s="68" t="s">
        <v>602</v>
      </c>
      <c r="D24" s="69" t="s">
        <v>190</v>
      </c>
      <c r="E24" s="70" t="s">
        <v>221</v>
      </c>
      <c r="F24" s="63" t="str">
        <f t="shared" si="5"/>
        <v>Nguyễn Văn  Hùng</v>
      </c>
      <c r="G24" s="60" t="s">
        <v>603</v>
      </c>
      <c r="H24" s="64">
        <f t="shared" si="2"/>
        <v>4385000</v>
      </c>
      <c r="I24" s="72"/>
      <c r="J24" s="73">
        <f t="shared" si="6"/>
        <v>4385000</v>
      </c>
      <c r="K24" s="74"/>
      <c r="L24" s="131"/>
      <c r="M24" s="131"/>
      <c r="N24" s="130"/>
      <c r="O24" s="130"/>
      <c r="P24" s="130"/>
      <c r="Q24" s="130"/>
      <c r="R24" s="130"/>
      <c r="S24" s="130"/>
      <c r="T24" s="130"/>
      <c r="U24" s="130"/>
      <c r="V24" s="130">
        <f t="shared" si="3"/>
        <v>4385000</v>
      </c>
      <c r="W24" s="46" t="s">
        <v>900</v>
      </c>
      <c r="X24" s="74"/>
    </row>
    <row r="25" spans="1:24" ht="17.25" customHeight="1">
      <c r="A25" s="58">
        <v>21</v>
      </c>
      <c r="B25" s="59">
        <v>182</v>
      </c>
      <c r="C25" s="60" t="s">
        <v>604</v>
      </c>
      <c r="D25" s="61" t="s">
        <v>605</v>
      </c>
      <c r="E25" s="62" t="s">
        <v>221</v>
      </c>
      <c r="F25" s="63" t="str">
        <f aca="true" t="shared" si="7" ref="F25:F58">D25&amp;" "&amp;E25</f>
        <v>Trần Văn  Hùng</v>
      </c>
      <c r="G25" s="60"/>
      <c r="H25" s="64">
        <f t="shared" si="2"/>
        <v>4385000</v>
      </c>
      <c r="I25" s="65">
        <f>417000+834000</f>
        <v>1251000</v>
      </c>
      <c r="J25" s="73">
        <f t="shared" si="6"/>
        <v>3134000</v>
      </c>
      <c r="K25" s="75" t="s">
        <v>558</v>
      </c>
      <c r="L25" s="132"/>
      <c r="M25" s="132"/>
      <c r="N25" s="140"/>
      <c r="O25" s="140"/>
      <c r="P25" s="140"/>
      <c r="Q25" s="140">
        <v>834000</v>
      </c>
      <c r="R25" s="140"/>
      <c r="S25" s="140"/>
      <c r="T25" s="140"/>
      <c r="U25" s="140"/>
      <c r="V25" s="130">
        <f t="shared" si="3"/>
        <v>2300000</v>
      </c>
      <c r="W25" s="46" t="s">
        <v>901</v>
      </c>
      <c r="X25" s="74"/>
    </row>
    <row r="26" spans="1:24" ht="17.25" customHeight="1">
      <c r="A26" s="58">
        <v>22</v>
      </c>
      <c r="B26" s="67">
        <v>413</v>
      </c>
      <c r="C26" s="60" t="s">
        <v>498</v>
      </c>
      <c r="D26" s="61" t="s">
        <v>606</v>
      </c>
      <c r="E26" s="62" t="s">
        <v>31</v>
      </c>
      <c r="F26" s="63" t="str">
        <f t="shared" si="7"/>
        <v>Vũ Thị Mai  Hương</v>
      </c>
      <c r="G26" s="60" t="s">
        <v>607</v>
      </c>
      <c r="H26" s="64">
        <f t="shared" si="2"/>
        <v>4385000</v>
      </c>
      <c r="I26" s="65">
        <v>417000</v>
      </c>
      <c r="J26" s="73">
        <f t="shared" si="6"/>
        <v>3968000</v>
      </c>
      <c r="K26" s="74"/>
      <c r="L26" s="131"/>
      <c r="M26" s="131"/>
      <c r="N26" s="130"/>
      <c r="O26" s="130"/>
      <c r="P26" s="130"/>
      <c r="Q26" s="130">
        <v>2919000</v>
      </c>
      <c r="R26" s="130"/>
      <c r="S26" s="130"/>
      <c r="T26" s="130"/>
      <c r="U26" s="130"/>
      <c r="V26" s="130">
        <f t="shared" si="3"/>
        <v>1049000</v>
      </c>
      <c r="W26" s="46" t="s">
        <v>376</v>
      </c>
      <c r="X26" s="74"/>
    </row>
    <row r="27" spans="1:24" ht="17.25" customHeight="1">
      <c r="A27" s="58">
        <v>23</v>
      </c>
      <c r="B27" s="67">
        <v>427</v>
      </c>
      <c r="C27" s="60" t="s">
        <v>499</v>
      </c>
      <c r="D27" s="61" t="s">
        <v>8</v>
      </c>
      <c r="E27" s="62" t="s">
        <v>31</v>
      </c>
      <c r="F27" s="63" t="str">
        <f t="shared" si="7"/>
        <v>Nguyễn Thị  Hương</v>
      </c>
      <c r="G27" s="60" t="s">
        <v>608</v>
      </c>
      <c r="H27" s="64">
        <f t="shared" si="2"/>
        <v>4385000</v>
      </c>
      <c r="I27" s="65">
        <v>1251000</v>
      </c>
      <c r="J27" s="73">
        <f t="shared" si="6"/>
        <v>3134000</v>
      </c>
      <c r="K27" s="74"/>
      <c r="L27" s="131">
        <v>2919000</v>
      </c>
      <c r="M27" s="131"/>
      <c r="N27" s="130"/>
      <c r="O27" s="130"/>
      <c r="P27" s="130"/>
      <c r="Q27" s="130"/>
      <c r="R27" s="130"/>
      <c r="S27" s="130"/>
      <c r="T27" s="130"/>
      <c r="U27" s="130"/>
      <c r="V27" s="130">
        <f t="shared" si="3"/>
        <v>215000</v>
      </c>
      <c r="W27" s="46" t="s">
        <v>377</v>
      </c>
      <c r="X27" s="74"/>
    </row>
    <row r="28" spans="1:24" ht="17.25" customHeight="1">
      <c r="A28" s="58">
        <v>24</v>
      </c>
      <c r="B28" s="59">
        <v>191</v>
      </c>
      <c r="C28" s="68" t="s">
        <v>500</v>
      </c>
      <c r="D28" s="69" t="s">
        <v>97</v>
      </c>
      <c r="E28" s="70" t="s">
        <v>31</v>
      </c>
      <c r="F28" s="63" t="str">
        <f t="shared" si="7"/>
        <v>Trần Thị Hương</v>
      </c>
      <c r="G28" s="60" t="s">
        <v>609</v>
      </c>
      <c r="H28" s="64">
        <f t="shared" si="2"/>
        <v>4385000</v>
      </c>
      <c r="I28" s="72"/>
      <c r="J28" s="73">
        <f t="shared" si="6"/>
        <v>4385000</v>
      </c>
      <c r="K28" s="74"/>
      <c r="L28" s="131"/>
      <c r="M28" s="131"/>
      <c r="N28" s="130"/>
      <c r="O28" s="130"/>
      <c r="P28" s="130"/>
      <c r="Q28" s="130"/>
      <c r="R28" s="130"/>
      <c r="S28" s="130"/>
      <c r="T28" s="130"/>
      <c r="U28" s="130"/>
      <c r="V28" s="130">
        <f t="shared" si="3"/>
        <v>4385000</v>
      </c>
      <c r="W28" s="46" t="s">
        <v>378</v>
      </c>
      <c r="X28" s="74"/>
    </row>
    <row r="29" spans="1:24" ht="17.25" customHeight="1">
      <c r="A29" s="58">
        <v>25</v>
      </c>
      <c r="B29" s="59">
        <v>137</v>
      </c>
      <c r="C29" s="68" t="s">
        <v>501</v>
      </c>
      <c r="D29" s="69" t="s">
        <v>360</v>
      </c>
      <c r="E29" s="78" t="s">
        <v>31</v>
      </c>
      <c r="F29" s="63" t="str">
        <f t="shared" si="7"/>
        <v>Nguyễn Thị Thu Hương</v>
      </c>
      <c r="G29" s="60" t="s">
        <v>610</v>
      </c>
      <c r="H29" s="64">
        <f t="shared" si="2"/>
        <v>4385000</v>
      </c>
      <c r="I29" s="72"/>
      <c r="J29" s="73">
        <f t="shared" si="6"/>
        <v>4385000</v>
      </c>
      <c r="K29" s="74"/>
      <c r="L29" s="131">
        <v>4170000</v>
      </c>
      <c r="M29" s="131"/>
      <c r="N29" s="130"/>
      <c r="O29" s="130"/>
      <c r="P29" s="130"/>
      <c r="Q29" s="130"/>
      <c r="R29" s="130"/>
      <c r="S29" s="130"/>
      <c r="T29" s="130"/>
      <c r="U29" s="130"/>
      <c r="V29" s="130">
        <f t="shared" si="3"/>
        <v>215000</v>
      </c>
      <c r="W29" s="46" t="s">
        <v>379</v>
      </c>
      <c r="X29" s="74"/>
    </row>
    <row r="30" spans="1:24" ht="17.25" customHeight="1">
      <c r="A30" s="58">
        <v>26</v>
      </c>
      <c r="B30" s="59">
        <v>267</v>
      </c>
      <c r="C30" s="60" t="s">
        <v>611</v>
      </c>
      <c r="D30" s="61" t="s">
        <v>612</v>
      </c>
      <c r="E30" s="62" t="s">
        <v>31</v>
      </c>
      <c r="F30" s="63" t="str">
        <f t="shared" si="7"/>
        <v>Vương Thu Hương</v>
      </c>
      <c r="G30" s="60" t="s">
        <v>613</v>
      </c>
      <c r="H30" s="64">
        <f t="shared" si="2"/>
        <v>4385000</v>
      </c>
      <c r="I30" s="65">
        <v>1251000</v>
      </c>
      <c r="J30" s="73">
        <f t="shared" si="6"/>
        <v>3134000</v>
      </c>
      <c r="K30" s="75" t="s">
        <v>558</v>
      </c>
      <c r="L30" s="132"/>
      <c r="M30" s="132">
        <v>834000</v>
      </c>
      <c r="N30" s="140"/>
      <c r="O30" s="140"/>
      <c r="P30" s="140"/>
      <c r="Q30" s="140"/>
      <c r="R30" s="140"/>
      <c r="S30" s="140"/>
      <c r="T30" s="140"/>
      <c r="U30" s="140"/>
      <c r="V30" s="130">
        <f t="shared" si="3"/>
        <v>2300000</v>
      </c>
      <c r="W30" s="46" t="s">
        <v>855</v>
      </c>
      <c r="X30" s="74"/>
    </row>
    <row r="31" spans="1:24" ht="17.25" customHeight="1">
      <c r="A31" s="58">
        <v>27</v>
      </c>
      <c r="B31" s="59">
        <v>337</v>
      </c>
      <c r="C31" s="68" t="s">
        <v>502</v>
      </c>
      <c r="D31" s="69" t="s">
        <v>614</v>
      </c>
      <c r="E31" s="70" t="s">
        <v>32</v>
      </c>
      <c r="F31" s="63" t="str">
        <f t="shared" si="7"/>
        <v>Ngọc Thị  Hường</v>
      </c>
      <c r="G31" s="60" t="s">
        <v>615</v>
      </c>
      <c r="H31" s="64">
        <f t="shared" si="2"/>
        <v>4385000</v>
      </c>
      <c r="I31" s="72">
        <v>2085000</v>
      </c>
      <c r="J31" s="73">
        <f t="shared" si="6"/>
        <v>2300000</v>
      </c>
      <c r="K31" s="74"/>
      <c r="L31" s="131"/>
      <c r="M31" s="131"/>
      <c r="N31" s="130"/>
      <c r="O31" s="130"/>
      <c r="P31" s="130"/>
      <c r="Q31" s="130"/>
      <c r="R31" s="130"/>
      <c r="S31" s="130"/>
      <c r="T31" s="130"/>
      <c r="U31" s="130"/>
      <c r="V31" s="130">
        <f t="shared" si="3"/>
        <v>2300000</v>
      </c>
      <c r="W31" s="46" t="s">
        <v>380</v>
      </c>
      <c r="X31" s="74"/>
    </row>
    <row r="32" spans="1:24" ht="17.25" customHeight="1">
      <c r="A32" s="58">
        <v>28</v>
      </c>
      <c r="B32" s="67">
        <v>449</v>
      </c>
      <c r="C32" s="68" t="s">
        <v>503</v>
      </c>
      <c r="D32" s="69" t="s">
        <v>616</v>
      </c>
      <c r="E32" s="70" t="s">
        <v>617</v>
      </c>
      <c r="F32" s="63" t="str">
        <f t="shared" si="7"/>
        <v>Trần Đức Út  Hưởng</v>
      </c>
      <c r="G32" s="60" t="s">
        <v>618</v>
      </c>
      <c r="H32" s="64">
        <f t="shared" si="2"/>
        <v>4385000</v>
      </c>
      <c r="I32" s="72">
        <v>1251000</v>
      </c>
      <c r="J32" s="73">
        <f t="shared" si="6"/>
        <v>3134000</v>
      </c>
      <c r="K32" s="74"/>
      <c r="L32" s="131">
        <v>2919000</v>
      </c>
      <c r="M32" s="131"/>
      <c r="N32" s="130"/>
      <c r="O32" s="130"/>
      <c r="P32" s="130"/>
      <c r="Q32" s="130"/>
      <c r="R32" s="130"/>
      <c r="S32" s="130"/>
      <c r="T32" s="130"/>
      <c r="U32" s="130"/>
      <c r="V32" s="130">
        <f t="shared" si="3"/>
        <v>215000</v>
      </c>
      <c r="W32" s="46" t="s">
        <v>381</v>
      </c>
      <c r="X32" s="74"/>
    </row>
    <row r="33" spans="1:24" s="168" customFormat="1" ht="17.25" customHeight="1">
      <c r="A33" s="58">
        <v>29</v>
      </c>
      <c r="B33" s="163">
        <v>134</v>
      </c>
      <c r="C33" s="68" t="s">
        <v>504</v>
      </c>
      <c r="D33" s="69" t="s">
        <v>619</v>
      </c>
      <c r="E33" s="70" t="s">
        <v>29</v>
      </c>
      <c r="F33" s="63" t="str">
        <f t="shared" si="7"/>
        <v>Đặng Thị  Huyền</v>
      </c>
      <c r="G33" s="60" t="s">
        <v>620</v>
      </c>
      <c r="H33" s="64">
        <f t="shared" si="2"/>
        <v>4385000</v>
      </c>
      <c r="I33" s="72"/>
      <c r="J33" s="72">
        <f t="shared" si="6"/>
        <v>4385000</v>
      </c>
      <c r="K33" s="164"/>
      <c r="L33" s="165">
        <v>4170000</v>
      </c>
      <c r="M33" s="165"/>
      <c r="N33" s="166"/>
      <c r="O33" s="166"/>
      <c r="P33" s="166"/>
      <c r="Q33" s="166"/>
      <c r="R33" s="166"/>
      <c r="S33" s="166"/>
      <c r="T33" s="166"/>
      <c r="U33" s="166"/>
      <c r="V33" s="130">
        <f t="shared" si="3"/>
        <v>215000</v>
      </c>
      <c r="W33" s="167" t="s">
        <v>382</v>
      </c>
      <c r="X33" s="164"/>
    </row>
    <row r="34" spans="1:24" ht="17.25" customHeight="1">
      <c r="A34" s="58">
        <v>30</v>
      </c>
      <c r="B34" s="59"/>
      <c r="C34" s="68"/>
      <c r="D34" s="69"/>
      <c r="E34" s="70"/>
      <c r="F34" s="63" t="s">
        <v>904</v>
      </c>
      <c r="G34" s="60"/>
      <c r="H34" s="64">
        <f t="shared" si="2"/>
        <v>4385000</v>
      </c>
      <c r="I34" s="72"/>
      <c r="J34" s="73">
        <f t="shared" si="6"/>
        <v>4385000</v>
      </c>
      <c r="K34" s="74"/>
      <c r="L34" s="131"/>
      <c r="M34" s="131"/>
      <c r="N34" s="130"/>
      <c r="O34" s="130"/>
      <c r="P34" s="130"/>
      <c r="Q34" s="130"/>
      <c r="R34" s="130"/>
      <c r="S34" s="130"/>
      <c r="T34" s="130"/>
      <c r="U34" s="130">
        <v>2085000</v>
      </c>
      <c r="V34" s="130">
        <f t="shared" si="3"/>
        <v>2300000</v>
      </c>
      <c r="W34" s="46" t="s">
        <v>905</v>
      </c>
      <c r="X34" s="74"/>
    </row>
    <row r="35" spans="1:24" ht="17.25" customHeight="1">
      <c r="A35" s="58">
        <v>31</v>
      </c>
      <c r="B35" s="67">
        <v>386</v>
      </c>
      <c r="C35" s="68" t="s">
        <v>621</v>
      </c>
      <c r="D35" s="69" t="s">
        <v>27</v>
      </c>
      <c r="E35" s="70" t="s">
        <v>622</v>
      </c>
      <c r="F35" s="63" t="str">
        <f t="shared" si="7"/>
        <v>Lê Thị Lam</v>
      </c>
      <c r="G35" s="60" t="s">
        <v>623</v>
      </c>
      <c r="H35" s="64">
        <f t="shared" si="2"/>
        <v>4385000</v>
      </c>
      <c r="I35" s="72">
        <v>417000</v>
      </c>
      <c r="J35" s="73">
        <f>H35-I35</f>
        <v>3968000</v>
      </c>
      <c r="K35" s="74"/>
      <c r="L35" s="131"/>
      <c r="M35" s="131">
        <v>1668000</v>
      </c>
      <c r="N35" s="130"/>
      <c r="O35" s="130"/>
      <c r="P35" s="130"/>
      <c r="Q35" s="130"/>
      <c r="R35" s="130"/>
      <c r="S35" s="130"/>
      <c r="T35" s="130"/>
      <c r="U35" s="130"/>
      <c r="V35" s="130">
        <f t="shared" si="3"/>
        <v>2300000</v>
      </c>
      <c r="W35" s="46" t="s">
        <v>854</v>
      </c>
      <c r="X35" s="74"/>
    </row>
    <row r="36" spans="1:24" ht="17.25" customHeight="1">
      <c r="A36" s="58">
        <v>32</v>
      </c>
      <c r="B36" s="59">
        <v>114</v>
      </c>
      <c r="C36" s="68" t="s">
        <v>505</v>
      </c>
      <c r="D36" s="69" t="s">
        <v>8</v>
      </c>
      <c r="E36" s="70" t="s">
        <v>624</v>
      </c>
      <c r="F36" s="63" t="str">
        <f t="shared" si="7"/>
        <v>Nguyễn Thị  Lan</v>
      </c>
      <c r="G36" s="60" t="s">
        <v>625</v>
      </c>
      <c r="H36" s="64">
        <f t="shared" si="2"/>
        <v>4385000</v>
      </c>
      <c r="I36" s="72">
        <v>2085000</v>
      </c>
      <c r="J36" s="73">
        <f>H36-I36</f>
        <v>2300000</v>
      </c>
      <c r="K36" s="74"/>
      <c r="L36" s="131"/>
      <c r="M36" s="131"/>
      <c r="N36" s="130"/>
      <c r="O36" s="130"/>
      <c r="P36" s="130"/>
      <c r="Q36" s="130"/>
      <c r="R36" s="130"/>
      <c r="S36" s="130"/>
      <c r="T36" s="130"/>
      <c r="U36" s="130"/>
      <c r="V36" s="130">
        <f t="shared" si="3"/>
        <v>2300000</v>
      </c>
      <c r="W36" s="46" t="s">
        <v>383</v>
      </c>
      <c r="X36" s="74"/>
    </row>
    <row r="37" spans="1:24" ht="17.25" customHeight="1">
      <c r="A37" s="58">
        <v>33</v>
      </c>
      <c r="B37" s="59">
        <v>305</v>
      </c>
      <c r="C37" s="68" t="s">
        <v>506</v>
      </c>
      <c r="D37" s="69" t="s">
        <v>148</v>
      </c>
      <c r="E37" s="70" t="s">
        <v>624</v>
      </c>
      <c r="F37" s="63" t="str">
        <f t="shared" si="7"/>
        <v>Hoàng Thị  Lan</v>
      </c>
      <c r="G37" s="60" t="s">
        <v>626</v>
      </c>
      <c r="H37" s="64">
        <f t="shared" si="2"/>
        <v>4385000</v>
      </c>
      <c r="I37" s="72">
        <v>1251000</v>
      </c>
      <c r="J37" s="73">
        <f>H37-I37</f>
        <v>3134000</v>
      </c>
      <c r="K37" s="74"/>
      <c r="L37" s="131">
        <v>2919000</v>
      </c>
      <c r="M37" s="131"/>
      <c r="N37" s="130"/>
      <c r="O37" s="130"/>
      <c r="P37" s="130"/>
      <c r="Q37" s="130"/>
      <c r="R37" s="130"/>
      <c r="S37" s="130"/>
      <c r="T37" s="130"/>
      <c r="U37" s="130"/>
      <c r="V37" s="130">
        <f t="shared" si="3"/>
        <v>215000</v>
      </c>
      <c r="W37" s="46" t="s">
        <v>384</v>
      </c>
      <c r="X37" s="74"/>
    </row>
    <row r="38" spans="1:24" s="88" customFormat="1" ht="17.25" customHeight="1">
      <c r="A38" s="58">
        <v>34</v>
      </c>
      <c r="B38" s="80"/>
      <c r="C38" s="156"/>
      <c r="D38" s="157"/>
      <c r="E38" s="158"/>
      <c r="F38" s="153" t="s">
        <v>819</v>
      </c>
      <c r="G38" s="81"/>
      <c r="H38" s="64">
        <f t="shared" si="2"/>
        <v>4385000</v>
      </c>
      <c r="I38" s="85"/>
      <c r="J38" s="85">
        <f>H38-I38</f>
        <v>4385000</v>
      </c>
      <c r="K38" s="86"/>
      <c r="L38" s="133"/>
      <c r="M38" s="133">
        <v>2085000</v>
      </c>
      <c r="N38" s="155"/>
      <c r="O38" s="155"/>
      <c r="P38" s="155"/>
      <c r="Q38" s="155"/>
      <c r="R38" s="155"/>
      <c r="S38" s="155"/>
      <c r="T38" s="155"/>
      <c r="U38" s="155">
        <v>2085000</v>
      </c>
      <c r="V38" s="130">
        <f t="shared" si="3"/>
        <v>215000</v>
      </c>
      <c r="W38" s="87" t="s">
        <v>906</v>
      </c>
      <c r="X38" s="86"/>
    </row>
    <row r="39" spans="1:24" ht="17.25" customHeight="1">
      <c r="A39" s="58">
        <v>35</v>
      </c>
      <c r="B39" s="67"/>
      <c r="C39" s="68"/>
      <c r="D39" s="69"/>
      <c r="E39" s="70"/>
      <c r="F39" s="63" t="s">
        <v>886</v>
      </c>
      <c r="G39" s="60"/>
      <c r="H39" s="64">
        <f t="shared" si="2"/>
        <v>4385000</v>
      </c>
      <c r="I39" s="72"/>
      <c r="J39" s="73">
        <f>H39-I39</f>
        <v>4385000</v>
      </c>
      <c r="K39" s="74"/>
      <c r="L39" s="131"/>
      <c r="M39" s="131"/>
      <c r="N39" s="130"/>
      <c r="O39" s="130"/>
      <c r="P39" s="130"/>
      <c r="Q39" s="130"/>
      <c r="R39" s="130"/>
      <c r="S39" s="130"/>
      <c r="T39" s="130"/>
      <c r="U39" s="130"/>
      <c r="V39" s="130">
        <f t="shared" si="3"/>
        <v>4385000</v>
      </c>
      <c r="W39" s="46" t="s">
        <v>887</v>
      </c>
      <c r="X39" s="74"/>
    </row>
    <row r="40" spans="1:24" ht="17.25" customHeight="1">
      <c r="A40" s="58">
        <v>36</v>
      </c>
      <c r="B40" s="59">
        <v>284</v>
      </c>
      <c r="C40" s="68" t="s">
        <v>507</v>
      </c>
      <c r="D40" s="69" t="s">
        <v>627</v>
      </c>
      <c r="E40" s="70" t="s">
        <v>100</v>
      </c>
      <c r="F40" s="63" t="str">
        <f t="shared" si="7"/>
        <v>Phạm Thị  Liên</v>
      </c>
      <c r="G40" s="60" t="s">
        <v>628</v>
      </c>
      <c r="H40" s="64">
        <f t="shared" si="2"/>
        <v>4385000</v>
      </c>
      <c r="I40" s="72">
        <v>1251000</v>
      </c>
      <c r="J40" s="73">
        <f aca="true" t="shared" si="8" ref="J40:J54">H40-I40</f>
        <v>3134000</v>
      </c>
      <c r="K40" s="74"/>
      <c r="L40" s="131">
        <v>2919000</v>
      </c>
      <c r="M40" s="131"/>
      <c r="N40" s="130"/>
      <c r="O40" s="130"/>
      <c r="P40" s="130"/>
      <c r="Q40" s="130"/>
      <c r="R40" s="130"/>
      <c r="S40" s="130"/>
      <c r="T40" s="130"/>
      <c r="U40" s="130"/>
      <c r="V40" s="130">
        <f t="shared" si="3"/>
        <v>215000</v>
      </c>
      <c r="W40" s="46" t="s">
        <v>385</v>
      </c>
      <c r="X40" s="74"/>
    </row>
    <row r="41" spans="1:24" ht="17.25" customHeight="1">
      <c r="A41" s="58">
        <v>37</v>
      </c>
      <c r="B41" s="67">
        <v>397</v>
      </c>
      <c r="C41" s="68" t="s">
        <v>508</v>
      </c>
      <c r="D41" s="69" t="s">
        <v>629</v>
      </c>
      <c r="E41" s="70" t="s">
        <v>100</v>
      </c>
      <c r="F41" s="63" t="str">
        <f t="shared" si="7"/>
        <v>Hồ Thị  Liên</v>
      </c>
      <c r="G41" s="60" t="s">
        <v>630</v>
      </c>
      <c r="H41" s="64">
        <f t="shared" si="2"/>
        <v>4385000</v>
      </c>
      <c r="I41" s="72">
        <v>1000000</v>
      </c>
      <c r="J41" s="73">
        <f t="shared" si="8"/>
        <v>3385000</v>
      </c>
      <c r="K41" s="74"/>
      <c r="L41" s="131"/>
      <c r="M41" s="131"/>
      <c r="N41" s="130"/>
      <c r="O41" s="130"/>
      <c r="P41" s="130"/>
      <c r="Q41" s="130"/>
      <c r="R41" s="130"/>
      <c r="S41" s="130"/>
      <c r="T41" s="130"/>
      <c r="U41" s="130"/>
      <c r="V41" s="130">
        <f t="shared" si="3"/>
        <v>3385000</v>
      </c>
      <c r="W41" s="46" t="s">
        <v>386</v>
      </c>
      <c r="X41" s="74"/>
    </row>
    <row r="42" spans="1:24" ht="17.25" customHeight="1">
      <c r="A42" s="58">
        <v>38</v>
      </c>
      <c r="B42" s="59">
        <v>336</v>
      </c>
      <c r="C42" s="68" t="s">
        <v>509</v>
      </c>
      <c r="D42" s="69" t="s">
        <v>594</v>
      </c>
      <c r="E42" s="70" t="s">
        <v>631</v>
      </c>
      <c r="F42" s="63" t="str">
        <f t="shared" si="7"/>
        <v>Dương Thị  Lim</v>
      </c>
      <c r="G42" s="60" t="s">
        <v>586</v>
      </c>
      <c r="H42" s="64">
        <f t="shared" si="2"/>
        <v>4385000</v>
      </c>
      <c r="I42" s="72">
        <v>834000</v>
      </c>
      <c r="J42" s="73">
        <f t="shared" si="8"/>
        <v>3551000</v>
      </c>
      <c r="K42" s="74"/>
      <c r="L42" s="131"/>
      <c r="M42" s="131"/>
      <c r="N42" s="130"/>
      <c r="O42" s="130"/>
      <c r="P42" s="130"/>
      <c r="Q42" s="130">
        <v>3336000</v>
      </c>
      <c r="R42" s="130"/>
      <c r="S42" s="130"/>
      <c r="T42" s="130"/>
      <c r="U42" s="130"/>
      <c r="V42" s="130">
        <f t="shared" si="3"/>
        <v>215000</v>
      </c>
      <c r="W42" s="46" t="s">
        <v>387</v>
      </c>
      <c r="X42" s="74"/>
    </row>
    <row r="43" spans="1:24" ht="17.25" customHeight="1">
      <c r="A43" s="58">
        <v>39</v>
      </c>
      <c r="B43" s="67">
        <v>411</v>
      </c>
      <c r="C43" s="60" t="s">
        <v>510</v>
      </c>
      <c r="D43" s="61" t="s">
        <v>632</v>
      </c>
      <c r="E43" s="62" t="s">
        <v>102</v>
      </c>
      <c r="F43" s="63" t="str">
        <f t="shared" si="7"/>
        <v>Lưu Thùy Linh</v>
      </c>
      <c r="G43" s="60" t="s">
        <v>633</v>
      </c>
      <c r="H43" s="64">
        <f t="shared" si="2"/>
        <v>4385000</v>
      </c>
      <c r="I43" s="65"/>
      <c r="J43" s="73">
        <f t="shared" si="8"/>
        <v>4385000</v>
      </c>
      <c r="K43" s="75" t="s">
        <v>558</v>
      </c>
      <c r="L43" s="132">
        <v>4170000</v>
      </c>
      <c r="M43" s="132"/>
      <c r="N43" s="140"/>
      <c r="O43" s="140"/>
      <c r="P43" s="140"/>
      <c r="Q43" s="140"/>
      <c r="R43" s="140"/>
      <c r="S43" s="140"/>
      <c r="T43" s="140"/>
      <c r="U43" s="140"/>
      <c r="V43" s="130">
        <f t="shared" si="3"/>
        <v>215000</v>
      </c>
      <c r="W43" s="46" t="s">
        <v>388</v>
      </c>
      <c r="X43" s="74"/>
    </row>
    <row r="44" spans="1:24" ht="17.25" customHeight="1">
      <c r="A44" s="58">
        <v>40</v>
      </c>
      <c r="B44" s="59">
        <v>52</v>
      </c>
      <c r="C44" s="68" t="s">
        <v>511</v>
      </c>
      <c r="D44" s="69" t="s">
        <v>148</v>
      </c>
      <c r="E44" s="70" t="s">
        <v>159</v>
      </c>
      <c r="F44" s="63" t="str">
        <f t="shared" si="7"/>
        <v>Hoàng Thị  Loan</v>
      </c>
      <c r="G44" s="60" t="s">
        <v>634</v>
      </c>
      <c r="H44" s="64">
        <f t="shared" si="2"/>
        <v>4385000</v>
      </c>
      <c r="I44" s="72">
        <v>1251000</v>
      </c>
      <c r="J44" s="73">
        <f t="shared" si="8"/>
        <v>3134000</v>
      </c>
      <c r="K44" s="74"/>
      <c r="L44" s="131">
        <v>2919000</v>
      </c>
      <c r="M44" s="131"/>
      <c r="N44" s="130"/>
      <c r="O44" s="130"/>
      <c r="P44" s="130"/>
      <c r="Q44" s="130"/>
      <c r="R44" s="130"/>
      <c r="S44" s="130"/>
      <c r="T44" s="130"/>
      <c r="U44" s="130"/>
      <c r="V44" s="130">
        <f t="shared" si="3"/>
        <v>215000</v>
      </c>
      <c r="W44" s="46" t="s">
        <v>389</v>
      </c>
      <c r="X44" s="74"/>
    </row>
    <row r="45" spans="1:24" ht="17.25" customHeight="1">
      <c r="A45" s="58">
        <v>41</v>
      </c>
      <c r="B45" s="59">
        <v>243</v>
      </c>
      <c r="C45" s="68" t="s">
        <v>635</v>
      </c>
      <c r="D45" s="69" t="s">
        <v>636</v>
      </c>
      <c r="E45" s="70" t="s">
        <v>36</v>
      </c>
      <c r="F45" s="63" t="str">
        <f t="shared" si="7"/>
        <v>Lý Thị  Lợi</v>
      </c>
      <c r="G45" s="60" t="s">
        <v>637</v>
      </c>
      <c r="H45" s="64">
        <f t="shared" si="2"/>
        <v>4385000</v>
      </c>
      <c r="I45" s="72">
        <v>2000000</v>
      </c>
      <c r="J45" s="73">
        <f t="shared" si="8"/>
        <v>2385000</v>
      </c>
      <c r="K45" s="74"/>
      <c r="L45" s="131"/>
      <c r="M45" s="131"/>
      <c r="N45" s="130"/>
      <c r="O45" s="130"/>
      <c r="P45" s="130"/>
      <c r="Q45" s="130"/>
      <c r="R45" s="130"/>
      <c r="S45" s="130"/>
      <c r="T45" s="130"/>
      <c r="U45" s="130"/>
      <c r="V45" s="130">
        <f t="shared" si="3"/>
        <v>2385000</v>
      </c>
      <c r="W45" s="46" t="s">
        <v>848</v>
      </c>
      <c r="X45" s="74">
        <v>122180928</v>
      </c>
    </row>
    <row r="46" spans="1:24" ht="17.25" customHeight="1">
      <c r="A46" s="58">
        <v>42</v>
      </c>
      <c r="B46" s="59">
        <v>327</v>
      </c>
      <c r="C46" s="68" t="s">
        <v>512</v>
      </c>
      <c r="D46" s="69" t="s">
        <v>56</v>
      </c>
      <c r="E46" s="70" t="s">
        <v>103</v>
      </c>
      <c r="F46" s="63" t="str">
        <f t="shared" si="7"/>
        <v>Nguyễn Văn Lý</v>
      </c>
      <c r="G46" s="195" t="s">
        <v>638</v>
      </c>
      <c r="H46" s="64">
        <f t="shared" si="2"/>
        <v>4385000</v>
      </c>
      <c r="I46" s="72"/>
      <c r="J46" s="73">
        <f t="shared" si="8"/>
        <v>4385000</v>
      </c>
      <c r="K46" s="74"/>
      <c r="L46" s="131">
        <v>4170000</v>
      </c>
      <c r="M46" s="131"/>
      <c r="N46" s="130"/>
      <c r="O46" s="130"/>
      <c r="P46" s="130"/>
      <c r="Q46" s="130"/>
      <c r="R46" s="130"/>
      <c r="S46" s="130"/>
      <c r="T46" s="130"/>
      <c r="U46" s="130"/>
      <c r="V46" s="130">
        <f t="shared" si="3"/>
        <v>215000</v>
      </c>
      <c r="W46" s="46" t="s">
        <v>390</v>
      </c>
      <c r="X46" s="74"/>
    </row>
    <row r="47" spans="1:24" ht="17.25" customHeight="1">
      <c r="A47" s="58">
        <v>43</v>
      </c>
      <c r="B47" s="59">
        <v>77</v>
      </c>
      <c r="C47" s="68" t="s">
        <v>639</v>
      </c>
      <c r="D47" s="69" t="s">
        <v>561</v>
      </c>
      <c r="E47" s="70" t="s">
        <v>104</v>
      </c>
      <c r="F47" s="63" t="str">
        <f t="shared" si="7"/>
        <v>Nguyễn Xuân  Mai</v>
      </c>
      <c r="G47" s="60" t="s">
        <v>640</v>
      </c>
      <c r="H47" s="64">
        <f aca="true" t="shared" si="9" ref="H47:H85">2085000+2300000</f>
        <v>4385000</v>
      </c>
      <c r="I47" s="72">
        <f>417000+834000</f>
        <v>1251000</v>
      </c>
      <c r="J47" s="73">
        <f t="shared" si="8"/>
        <v>3134000</v>
      </c>
      <c r="K47" s="74"/>
      <c r="L47" s="131"/>
      <c r="M47" s="131"/>
      <c r="N47" s="130"/>
      <c r="O47" s="130"/>
      <c r="P47" s="130"/>
      <c r="Q47" s="130"/>
      <c r="R47" s="130"/>
      <c r="S47" s="130"/>
      <c r="T47" s="130"/>
      <c r="U47" s="130"/>
      <c r="V47" s="130">
        <f aca="true" t="shared" si="10" ref="V47:V85">J47-L47-M47-N47-O47-P47-Q47-R47-S47-T47-U47</f>
        <v>3134000</v>
      </c>
      <c r="W47" s="46" t="s">
        <v>903</v>
      </c>
      <c r="X47" s="74"/>
    </row>
    <row r="48" spans="1:24" ht="17.25" customHeight="1">
      <c r="A48" s="58">
        <v>44</v>
      </c>
      <c r="B48" s="59">
        <v>102</v>
      </c>
      <c r="C48" s="68" t="s">
        <v>641</v>
      </c>
      <c r="D48" s="69" t="s">
        <v>642</v>
      </c>
      <c r="E48" s="70" t="s">
        <v>104</v>
      </c>
      <c r="F48" s="63" t="str">
        <f t="shared" si="7"/>
        <v>Hoàng Thị Mai</v>
      </c>
      <c r="G48" s="60" t="s">
        <v>643</v>
      </c>
      <c r="H48" s="64">
        <f t="shared" si="9"/>
        <v>4385000</v>
      </c>
      <c r="I48" s="72">
        <v>1251000</v>
      </c>
      <c r="J48" s="73">
        <f t="shared" si="8"/>
        <v>3134000</v>
      </c>
      <c r="K48" s="74"/>
      <c r="L48" s="131"/>
      <c r="M48" s="131">
        <v>834000</v>
      </c>
      <c r="N48" s="130"/>
      <c r="O48" s="130"/>
      <c r="P48" s="130"/>
      <c r="Q48" s="130"/>
      <c r="R48" s="130"/>
      <c r="S48" s="130"/>
      <c r="T48" s="130"/>
      <c r="U48" s="130">
        <v>2085000</v>
      </c>
      <c r="V48" s="130">
        <f t="shared" si="10"/>
        <v>215000</v>
      </c>
      <c r="W48" s="46" t="s">
        <v>856</v>
      </c>
      <c r="X48" s="74"/>
    </row>
    <row r="49" spans="1:24" ht="17.25" customHeight="1">
      <c r="A49" s="58">
        <v>45</v>
      </c>
      <c r="B49" s="59">
        <v>73</v>
      </c>
      <c r="C49" s="68" t="s">
        <v>644</v>
      </c>
      <c r="D49" s="69" t="s">
        <v>190</v>
      </c>
      <c r="E49" s="70" t="s">
        <v>105</v>
      </c>
      <c r="F49" s="63" t="str">
        <f t="shared" si="7"/>
        <v>Nguyễn Văn  Minh</v>
      </c>
      <c r="G49" s="60" t="s">
        <v>645</v>
      </c>
      <c r="H49" s="64">
        <f t="shared" si="9"/>
        <v>4385000</v>
      </c>
      <c r="I49" s="72">
        <v>1251000</v>
      </c>
      <c r="J49" s="73">
        <f t="shared" si="8"/>
        <v>3134000</v>
      </c>
      <c r="K49" s="74"/>
      <c r="L49" s="131"/>
      <c r="M49" s="131"/>
      <c r="N49" s="130"/>
      <c r="O49" s="130"/>
      <c r="P49" s="130"/>
      <c r="Q49" s="130"/>
      <c r="R49" s="130"/>
      <c r="S49" s="130"/>
      <c r="T49" s="130"/>
      <c r="U49" s="130">
        <v>834000</v>
      </c>
      <c r="V49" s="130">
        <f t="shared" si="10"/>
        <v>2300000</v>
      </c>
      <c r="W49" s="46" t="s">
        <v>908</v>
      </c>
      <c r="X49" s="74"/>
    </row>
    <row r="50" spans="1:24" ht="17.25" customHeight="1">
      <c r="A50" s="58">
        <v>46</v>
      </c>
      <c r="B50" s="67">
        <v>432</v>
      </c>
      <c r="C50" s="68" t="s">
        <v>646</v>
      </c>
      <c r="D50" s="69" t="s">
        <v>8</v>
      </c>
      <c r="E50" s="70" t="s">
        <v>647</v>
      </c>
      <c r="F50" s="63" t="str">
        <f t="shared" si="7"/>
        <v>Nguyễn Thị  Năm</v>
      </c>
      <c r="G50" s="60"/>
      <c r="H50" s="64">
        <f t="shared" si="9"/>
        <v>4385000</v>
      </c>
      <c r="I50" s="72"/>
      <c r="J50" s="73">
        <f t="shared" si="8"/>
        <v>4385000</v>
      </c>
      <c r="K50" s="74"/>
      <c r="L50" s="131"/>
      <c r="M50" s="131"/>
      <c r="N50" s="130"/>
      <c r="O50" s="130"/>
      <c r="P50" s="130"/>
      <c r="Q50" s="130">
        <v>2085000</v>
      </c>
      <c r="R50" s="130"/>
      <c r="S50" s="130"/>
      <c r="T50" s="130"/>
      <c r="U50" s="130"/>
      <c r="V50" s="130">
        <f t="shared" si="10"/>
        <v>2300000</v>
      </c>
      <c r="W50" s="46" t="s">
        <v>884</v>
      </c>
      <c r="X50" s="74"/>
    </row>
    <row r="51" spans="1:24" ht="17.25" customHeight="1">
      <c r="A51" s="58">
        <v>47</v>
      </c>
      <c r="B51" s="67">
        <v>371</v>
      </c>
      <c r="C51" s="60" t="s">
        <v>648</v>
      </c>
      <c r="D51" s="61" t="s">
        <v>649</v>
      </c>
      <c r="E51" s="62" t="s">
        <v>107</v>
      </c>
      <c r="F51" s="63" t="str">
        <f t="shared" si="7"/>
        <v>Vũ Thị Quỳnh  Nga</v>
      </c>
      <c r="G51" s="60" t="s">
        <v>650</v>
      </c>
      <c r="H51" s="64">
        <f t="shared" si="9"/>
        <v>4385000</v>
      </c>
      <c r="I51" s="65">
        <v>417000</v>
      </c>
      <c r="J51" s="73">
        <f t="shared" si="8"/>
        <v>3968000</v>
      </c>
      <c r="K51" s="74"/>
      <c r="L51" s="131"/>
      <c r="M51" s="131"/>
      <c r="N51" s="130"/>
      <c r="O51" s="130">
        <v>3753000</v>
      </c>
      <c r="P51" s="130"/>
      <c r="Q51" s="130"/>
      <c r="R51" s="130"/>
      <c r="S51" s="130"/>
      <c r="T51" s="130"/>
      <c r="U51" s="130"/>
      <c r="V51" s="130">
        <f t="shared" si="10"/>
        <v>215000</v>
      </c>
      <c r="W51" s="46" t="s">
        <v>909</v>
      </c>
      <c r="X51" s="74"/>
    </row>
    <row r="52" spans="1:24" ht="17.25" customHeight="1">
      <c r="A52" s="58">
        <v>48</v>
      </c>
      <c r="B52" s="59">
        <v>225</v>
      </c>
      <c r="C52" s="68" t="s">
        <v>513</v>
      </c>
      <c r="D52" s="69" t="s">
        <v>651</v>
      </c>
      <c r="E52" s="70" t="s">
        <v>107</v>
      </c>
      <c r="F52" s="63" t="str">
        <f t="shared" si="7"/>
        <v>Trịnh Thị Thanh  Nga</v>
      </c>
      <c r="G52" s="60" t="s">
        <v>652</v>
      </c>
      <c r="H52" s="64">
        <f t="shared" si="9"/>
        <v>4385000</v>
      </c>
      <c r="I52" s="72">
        <v>2085000</v>
      </c>
      <c r="J52" s="73">
        <f t="shared" si="8"/>
        <v>2300000</v>
      </c>
      <c r="K52" s="74"/>
      <c r="L52" s="131">
        <v>2085000</v>
      </c>
      <c r="M52" s="131"/>
      <c r="N52" s="130"/>
      <c r="O52" s="130"/>
      <c r="P52" s="130"/>
      <c r="Q52" s="130"/>
      <c r="R52" s="130"/>
      <c r="S52" s="130"/>
      <c r="T52" s="130"/>
      <c r="U52" s="130"/>
      <c r="V52" s="130">
        <f t="shared" si="10"/>
        <v>215000</v>
      </c>
      <c r="W52" s="46" t="s">
        <v>391</v>
      </c>
      <c r="X52" s="74"/>
    </row>
    <row r="53" spans="1:24" ht="17.25" customHeight="1">
      <c r="A53" s="58">
        <v>49</v>
      </c>
      <c r="B53" s="59">
        <v>214</v>
      </c>
      <c r="C53" s="60" t="s">
        <v>514</v>
      </c>
      <c r="D53" s="61" t="s">
        <v>653</v>
      </c>
      <c r="E53" s="62" t="s">
        <v>654</v>
      </c>
      <c r="F53" s="63" t="str">
        <f t="shared" si="7"/>
        <v>Vy Thị  Ngân</v>
      </c>
      <c r="G53" s="60" t="s">
        <v>655</v>
      </c>
      <c r="H53" s="64">
        <f t="shared" si="9"/>
        <v>4385000</v>
      </c>
      <c r="I53" s="65"/>
      <c r="J53" s="73">
        <f t="shared" si="8"/>
        <v>4385000</v>
      </c>
      <c r="K53" s="74"/>
      <c r="L53" s="131">
        <v>4170000</v>
      </c>
      <c r="M53" s="131"/>
      <c r="N53" s="130"/>
      <c r="O53" s="130"/>
      <c r="P53" s="130"/>
      <c r="Q53" s="130"/>
      <c r="R53" s="130"/>
      <c r="S53" s="130"/>
      <c r="T53" s="130"/>
      <c r="U53" s="130"/>
      <c r="V53" s="130">
        <f t="shared" si="10"/>
        <v>215000</v>
      </c>
      <c r="W53" s="46" t="s">
        <v>392</v>
      </c>
      <c r="X53" s="74"/>
    </row>
    <row r="54" spans="1:24" ht="17.25" customHeight="1">
      <c r="A54" s="58">
        <v>50</v>
      </c>
      <c r="B54" s="59">
        <v>255</v>
      </c>
      <c r="C54" s="68" t="s">
        <v>656</v>
      </c>
      <c r="D54" s="69" t="s">
        <v>574</v>
      </c>
      <c r="E54" s="70" t="s">
        <v>38</v>
      </c>
      <c r="F54" s="63" t="str">
        <f t="shared" si="7"/>
        <v>Trần Thị  Ngọc</v>
      </c>
      <c r="G54" s="60" t="s">
        <v>657</v>
      </c>
      <c r="H54" s="64">
        <f t="shared" si="9"/>
        <v>4385000</v>
      </c>
      <c r="I54" s="72">
        <v>1251000</v>
      </c>
      <c r="J54" s="73">
        <f t="shared" si="8"/>
        <v>3134000</v>
      </c>
      <c r="K54" s="74"/>
      <c r="L54" s="131"/>
      <c r="M54" s="131"/>
      <c r="N54" s="130"/>
      <c r="O54" s="130"/>
      <c r="P54" s="130"/>
      <c r="Q54" s="130"/>
      <c r="R54" s="130"/>
      <c r="S54" s="130"/>
      <c r="T54" s="130"/>
      <c r="U54" s="130"/>
      <c r="V54" s="130">
        <f t="shared" si="10"/>
        <v>3134000</v>
      </c>
      <c r="W54" s="46" t="s">
        <v>852</v>
      </c>
      <c r="X54" s="74"/>
    </row>
    <row r="55" spans="1:24" ht="17.25" customHeight="1">
      <c r="A55" s="58">
        <v>51</v>
      </c>
      <c r="B55" s="59"/>
      <c r="C55" s="68"/>
      <c r="D55" s="69"/>
      <c r="E55" s="70"/>
      <c r="F55" s="63" t="s">
        <v>895</v>
      </c>
      <c r="G55" s="60"/>
      <c r="H55" s="64">
        <f t="shared" si="9"/>
        <v>4385000</v>
      </c>
      <c r="I55" s="72"/>
      <c r="J55" s="73">
        <f>H55-I55</f>
        <v>4385000</v>
      </c>
      <c r="K55" s="74"/>
      <c r="L55" s="131"/>
      <c r="M55" s="131"/>
      <c r="N55" s="130"/>
      <c r="O55" s="130"/>
      <c r="P55" s="130"/>
      <c r="Q55" s="130"/>
      <c r="R55" s="130"/>
      <c r="S55" s="130"/>
      <c r="T55" s="130"/>
      <c r="U55" s="130"/>
      <c r="V55" s="130">
        <f t="shared" si="10"/>
        <v>4385000</v>
      </c>
      <c r="W55" s="46" t="s">
        <v>896</v>
      </c>
      <c r="X55" s="74"/>
    </row>
    <row r="56" spans="1:24" ht="17.25" customHeight="1">
      <c r="A56" s="58">
        <v>52</v>
      </c>
      <c r="B56" s="59">
        <v>313</v>
      </c>
      <c r="C56" s="60" t="s">
        <v>515</v>
      </c>
      <c r="D56" s="61" t="s">
        <v>659</v>
      </c>
      <c r="E56" s="62" t="s">
        <v>658</v>
      </c>
      <c r="F56" s="63" t="str">
        <f t="shared" si="7"/>
        <v>Nguyễn Thị Minh  Nguyệt</v>
      </c>
      <c r="G56" s="60" t="s">
        <v>660</v>
      </c>
      <c r="H56" s="64">
        <f t="shared" si="9"/>
        <v>4385000</v>
      </c>
      <c r="I56" s="65">
        <v>1251000</v>
      </c>
      <c r="J56" s="73">
        <f>H56-I56</f>
        <v>3134000</v>
      </c>
      <c r="K56" s="75" t="s">
        <v>558</v>
      </c>
      <c r="L56" s="132">
        <v>2919000</v>
      </c>
      <c r="M56" s="132"/>
      <c r="N56" s="140"/>
      <c r="O56" s="140"/>
      <c r="P56" s="140"/>
      <c r="Q56" s="140"/>
      <c r="R56" s="140"/>
      <c r="S56" s="140"/>
      <c r="T56" s="140"/>
      <c r="U56" s="140"/>
      <c r="V56" s="130">
        <f t="shared" si="10"/>
        <v>215000</v>
      </c>
      <c r="W56" s="46" t="s">
        <v>393</v>
      </c>
      <c r="X56" s="74"/>
    </row>
    <row r="57" spans="1:24" ht="17.25" customHeight="1">
      <c r="A57" s="58">
        <v>53</v>
      </c>
      <c r="B57" s="59">
        <v>17</v>
      </c>
      <c r="C57" s="68" t="s">
        <v>516</v>
      </c>
      <c r="D57" s="69" t="s">
        <v>596</v>
      </c>
      <c r="E57" s="70" t="s">
        <v>661</v>
      </c>
      <c r="F57" s="63" t="str">
        <f t="shared" si="7"/>
        <v>Lương Thị  Nhàn</v>
      </c>
      <c r="G57" s="60" t="s">
        <v>662</v>
      </c>
      <c r="H57" s="64">
        <f t="shared" si="9"/>
        <v>4385000</v>
      </c>
      <c r="I57" s="72">
        <v>834000</v>
      </c>
      <c r="J57" s="73">
        <f>H57-I57</f>
        <v>3551000</v>
      </c>
      <c r="K57" s="74"/>
      <c r="L57" s="131">
        <v>3336000</v>
      </c>
      <c r="M57" s="131"/>
      <c r="N57" s="130"/>
      <c r="O57" s="130"/>
      <c r="P57" s="130"/>
      <c r="Q57" s="130"/>
      <c r="R57" s="130"/>
      <c r="S57" s="130"/>
      <c r="T57" s="130"/>
      <c r="U57" s="130"/>
      <c r="V57" s="130">
        <f t="shared" si="10"/>
        <v>215000</v>
      </c>
      <c r="W57" s="46" t="s">
        <v>394</v>
      </c>
      <c r="X57" s="74"/>
    </row>
    <row r="58" spans="1:24" ht="17.25" customHeight="1">
      <c r="A58" s="58">
        <v>54</v>
      </c>
      <c r="B58" s="59">
        <v>155</v>
      </c>
      <c r="C58" s="60" t="s">
        <v>517</v>
      </c>
      <c r="D58" s="61" t="s">
        <v>663</v>
      </c>
      <c r="E58" s="62" t="s">
        <v>664</v>
      </c>
      <c r="F58" s="63" t="str">
        <f t="shared" si="7"/>
        <v>Hà Thị  Nhung</v>
      </c>
      <c r="G58" s="60" t="s">
        <v>665</v>
      </c>
      <c r="H58" s="64">
        <f t="shared" si="9"/>
        <v>4385000</v>
      </c>
      <c r="I58" s="65"/>
      <c r="J58" s="73">
        <f>H58-I58</f>
        <v>4385000</v>
      </c>
      <c r="K58" s="75"/>
      <c r="L58" s="132">
        <v>4170000</v>
      </c>
      <c r="M58" s="132"/>
      <c r="N58" s="140"/>
      <c r="O58" s="140"/>
      <c r="P58" s="140"/>
      <c r="Q58" s="140"/>
      <c r="R58" s="140"/>
      <c r="S58" s="140"/>
      <c r="T58" s="140"/>
      <c r="U58" s="140"/>
      <c r="V58" s="130">
        <f t="shared" si="10"/>
        <v>215000</v>
      </c>
      <c r="W58" s="46" t="s">
        <v>395</v>
      </c>
      <c r="X58" s="74"/>
    </row>
    <row r="59" spans="1:24" s="88" customFormat="1" ht="17.25" customHeight="1">
      <c r="A59" s="58">
        <v>55</v>
      </c>
      <c r="B59" s="80"/>
      <c r="C59" s="156" t="s">
        <v>667</v>
      </c>
      <c r="D59" s="157" t="s">
        <v>8</v>
      </c>
      <c r="E59" s="158" t="s">
        <v>668</v>
      </c>
      <c r="F59" s="153" t="str">
        <f>D59&amp;" "&amp;E59</f>
        <v>Nguyễn Thị  Phúc</v>
      </c>
      <c r="G59" s="81" t="s">
        <v>583</v>
      </c>
      <c r="H59" s="64">
        <f t="shared" si="9"/>
        <v>4385000</v>
      </c>
      <c r="I59" s="85">
        <v>2085000</v>
      </c>
      <c r="J59" s="85">
        <f aca="true" t="shared" si="11" ref="J59:J88">H59-I59</f>
        <v>2300000</v>
      </c>
      <c r="K59" s="86" t="s">
        <v>558</v>
      </c>
      <c r="L59" s="133"/>
      <c r="M59" s="133"/>
      <c r="N59" s="155"/>
      <c r="O59" s="155"/>
      <c r="P59" s="155"/>
      <c r="Q59" s="155"/>
      <c r="R59" s="155"/>
      <c r="S59" s="155"/>
      <c r="T59" s="155"/>
      <c r="U59" s="155"/>
      <c r="V59" s="130">
        <f t="shared" si="10"/>
        <v>2300000</v>
      </c>
      <c r="W59" s="87" t="s">
        <v>891</v>
      </c>
      <c r="X59" s="86"/>
    </row>
    <row r="60" spans="1:24" ht="17.25" customHeight="1">
      <c r="A60" s="58">
        <v>56</v>
      </c>
      <c r="B60" s="59">
        <v>229</v>
      </c>
      <c r="C60" s="60" t="s">
        <v>518</v>
      </c>
      <c r="D60" s="61" t="s">
        <v>576</v>
      </c>
      <c r="E60" s="62" t="s">
        <v>40</v>
      </c>
      <c r="F60" s="63" t="str">
        <f>D60&amp;" "&amp;E60</f>
        <v>Vũ Thị  Phương</v>
      </c>
      <c r="G60" s="60" t="s">
        <v>669</v>
      </c>
      <c r="H60" s="64">
        <f t="shared" si="9"/>
        <v>4385000</v>
      </c>
      <c r="I60" s="65">
        <f>417000+417000</f>
        <v>834000</v>
      </c>
      <c r="J60" s="73">
        <f t="shared" si="11"/>
        <v>3551000</v>
      </c>
      <c r="K60" s="75" t="s">
        <v>558</v>
      </c>
      <c r="L60" s="132">
        <v>3336000</v>
      </c>
      <c r="M60" s="132"/>
      <c r="N60" s="140"/>
      <c r="O60" s="140"/>
      <c r="P60" s="140"/>
      <c r="Q60" s="140"/>
      <c r="R60" s="140"/>
      <c r="S60" s="140"/>
      <c r="T60" s="140"/>
      <c r="U60" s="140"/>
      <c r="V60" s="130">
        <f t="shared" si="10"/>
        <v>215000</v>
      </c>
      <c r="W60" s="46" t="s">
        <v>396</v>
      </c>
      <c r="X60" s="74"/>
    </row>
    <row r="61" spans="1:24" ht="17.25" customHeight="1">
      <c r="A61" s="58">
        <v>57</v>
      </c>
      <c r="B61" s="59"/>
      <c r="C61" s="68" t="s">
        <v>519</v>
      </c>
      <c r="D61" s="69" t="s">
        <v>670</v>
      </c>
      <c r="E61" s="70" t="s">
        <v>40</v>
      </c>
      <c r="F61" s="63" t="str">
        <f>D61&amp;" "&amp;E61</f>
        <v>Trần Thị Hồng Phương</v>
      </c>
      <c r="G61" s="60" t="s">
        <v>671</v>
      </c>
      <c r="H61" s="64">
        <f t="shared" si="9"/>
        <v>4385000</v>
      </c>
      <c r="I61" s="72"/>
      <c r="J61" s="73">
        <f t="shared" si="11"/>
        <v>4385000</v>
      </c>
      <c r="K61" s="74" t="s">
        <v>558</v>
      </c>
      <c r="L61" s="131"/>
      <c r="M61" s="131"/>
      <c r="N61" s="130"/>
      <c r="O61" s="130"/>
      <c r="P61" s="130"/>
      <c r="Q61" s="130"/>
      <c r="R61" s="130"/>
      <c r="S61" s="130"/>
      <c r="T61" s="130"/>
      <c r="U61" s="130"/>
      <c r="V61" s="130">
        <f t="shared" si="10"/>
        <v>4385000</v>
      </c>
      <c r="W61" s="46" t="s">
        <v>396</v>
      </c>
      <c r="X61" s="74"/>
    </row>
    <row r="62" spans="1:24" s="88" customFormat="1" ht="17.25" customHeight="1">
      <c r="A62" s="58">
        <v>58</v>
      </c>
      <c r="B62" s="80"/>
      <c r="C62" s="156"/>
      <c r="D62" s="157"/>
      <c r="E62" s="158"/>
      <c r="F62" s="153" t="s">
        <v>845</v>
      </c>
      <c r="G62" s="81"/>
      <c r="H62" s="64">
        <f t="shared" si="9"/>
        <v>4385000</v>
      </c>
      <c r="I62" s="85"/>
      <c r="J62" s="85">
        <f t="shared" si="11"/>
        <v>4385000</v>
      </c>
      <c r="K62" s="86"/>
      <c r="L62" s="133"/>
      <c r="M62" s="133"/>
      <c r="N62" s="155"/>
      <c r="O62" s="155"/>
      <c r="P62" s="155"/>
      <c r="Q62" s="155"/>
      <c r="R62" s="155"/>
      <c r="S62" s="155"/>
      <c r="T62" s="155"/>
      <c r="U62" s="155">
        <v>2085000</v>
      </c>
      <c r="V62" s="130">
        <f t="shared" si="10"/>
        <v>2300000</v>
      </c>
      <c r="W62" s="87" t="s">
        <v>846</v>
      </c>
      <c r="X62" s="86"/>
    </row>
    <row r="63" spans="1:24" ht="17.25" customHeight="1">
      <c r="A63" s="58">
        <v>59</v>
      </c>
      <c r="B63" s="59">
        <v>88</v>
      </c>
      <c r="C63" s="68" t="s">
        <v>520</v>
      </c>
      <c r="D63" s="69" t="s">
        <v>672</v>
      </c>
      <c r="E63" s="70" t="s">
        <v>254</v>
      </c>
      <c r="F63" s="63" t="str">
        <f aca="true" t="shared" si="12" ref="F63:F68">D63&amp;" "&amp;E63</f>
        <v>Doãn Thị  Phượng</v>
      </c>
      <c r="G63" s="60" t="s">
        <v>673</v>
      </c>
      <c r="H63" s="64">
        <f t="shared" si="9"/>
        <v>4385000</v>
      </c>
      <c r="I63" s="72"/>
      <c r="J63" s="73">
        <f t="shared" si="11"/>
        <v>4385000</v>
      </c>
      <c r="K63" s="74"/>
      <c r="L63" s="131">
        <v>4170000</v>
      </c>
      <c r="M63" s="131"/>
      <c r="N63" s="130"/>
      <c r="O63" s="130"/>
      <c r="P63" s="130"/>
      <c r="Q63" s="130"/>
      <c r="R63" s="130"/>
      <c r="S63" s="130"/>
      <c r="T63" s="130"/>
      <c r="U63" s="130"/>
      <c r="V63" s="130">
        <f t="shared" si="10"/>
        <v>215000</v>
      </c>
      <c r="W63" s="46" t="s">
        <v>397</v>
      </c>
      <c r="X63" s="74"/>
    </row>
    <row r="64" spans="1:24" ht="17.25" customHeight="1">
      <c r="A64" s="58">
        <v>60</v>
      </c>
      <c r="B64" s="59">
        <v>258</v>
      </c>
      <c r="C64" s="68" t="s">
        <v>521</v>
      </c>
      <c r="D64" s="69" t="s">
        <v>574</v>
      </c>
      <c r="E64" s="70" t="s">
        <v>109</v>
      </c>
      <c r="F64" s="63" t="str">
        <f t="shared" si="12"/>
        <v>Trần Thị  Quyên</v>
      </c>
      <c r="G64" s="60" t="s">
        <v>674</v>
      </c>
      <c r="H64" s="64">
        <f t="shared" si="9"/>
        <v>4385000</v>
      </c>
      <c r="I64" s="72">
        <v>834000</v>
      </c>
      <c r="J64" s="73">
        <f t="shared" si="11"/>
        <v>3551000</v>
      </c>
      <c r="K64" s="74"/>
      <c r="L64" s="131">
        <v>3336000</v>
      </c>
      <c r="M64" s="131"/>
      <c r="N64" s="130"/>
      <c r="O64" s="130"/>
      <c r="P64" s="130"/>
      <c r="Q64" s="130"/>
      <c r="R64" s="130"/>
      <c r="S64" s="130"/>
      <c r="T64" s="130"/>
      <c r="U64" s="130"/>
      <c r="V64" s="130">
        <f t="shared" si="10"/>
        <v>215000</v>
      </c>
      <c r="W64" s="46" t="s">
        <v>398</v>
      </c>
      <c r="X64" s="74"/>
    </row>
    <row r="65" spans="1:24" ht="17.25" customHeight="1">
      <c r="A65" s="58">
        <v>61</v>
      </c>
      <c r="B65" s="67">
        <v>384</v>
      </c>
      <c r="C65" s="68" t="s">
        <v>522</v>
      </c>
      <c r="D65" s="69" t="s">
        <v>675</v>
      </c>
      <c r="E65" s="70" t="s">
        <v>41</v>
      </c>
      <c r="F65" s="63" t="str">
        <f t="shared" si="12"/>
        <v>Đinh Thị Hồng  Quỳnh</v>
      </c>
      <c r="G65" s="60" t="s">
        <v>676</v>
      </c>
      <c r="H65" s="64">
        <f t="shared" si="9"/>
        <v>4385000</v>
      </c>
      <c r="I65" s="72"/>
      <c r="J65" s="73">
        <f t="shared" si="11"/>
        <v>4385000</v>
      </c>
      <c r="K65" s="74"/>
      <c r="L65" s="131">
        <v>4170000</v>
      </c>
      <c r="M65" s="131"/>
      <c r="N65" s="130"/>
      <c r="O65" s="130"/>
      <c r="P65" s="130"/>
      <c r="Q65" s="130"/>
      <c r="R65" s="130"/>
      <c r="S65" s="130"/>
      <c r="T65" s="130"/>
      <c r="U65" s="130"/>
      <c r="V65" s="130">
        <f t="shared" si="10"/>
        <v>215000</v>
      </c>
      <c r="W65" s="46" t="s">
        <v>399</v>
      </c>
      <c r="X65" s="74"/>
    </row>
    <row r="66" spans="1:24" ht="17.25" customHeight="1">
      <c r="A66" s="58">
        <v>62</v>
      </c>
      <c r="B66" s="59">
        <v>235</v>
      </c>
      <c r="C66" s="76" t="s">
        <v>523</v>
      </c>
      <c r="D66" s="77" t="s">
        <v>8</v>
      </c>
      <c r="E66" s="78" t="s">
        <v>41</v>
      </c>
      <c r="F66" s="63" t="str">
        <f t="shared" si="12"/>
        <v>Nguyễn Thị  Quỳnh</v>
      </c>
      <c r="G66" s="76" t="s">
        <v>677</v>
      </c>
      <c r="H66" s="64">
        <f t="shared" si="9"/>
        <v>4385000</v>
      </c>
      <c r="I66" s="79">
        <v>417000</v>
      </c>
      <c r="J66" s="73">
        <f t="shared" si="11"/>
        <v>3968000</v>
      </c>
      <c r="K66" s="74"/>
      <c r="L66" s="131">
        <v>3753000</v>
      </c>
      <c r="M66" s="131"/>
      <c r="N66" s="130"/>
      <c r="O66" s="130"/>
      <c r="P66" s="130"/>
      <c r="Q66" s="130"/>
      <c r="R66" s="130"/>
      <c r="S66" s="130"/>
      <c r="T66" s="130"/>
      <c r="U66" s="130"/>
      <c r="V66" s="130">
        <f t="shared" si="10"/>
        <v>215000</v>
      </c>
      <c r="W66" s="46" t="s">
        <v>400</v>
      </c>
      <c r="X66" s="74"/>
    </row>
    <row r="67" spans="1:24" ht="17.25" customHeight="1">
      <c r="A67" s="58">
        <v>63</v>
      </c>
      <c r="B67" s="59">
        <v>91</v>
      </c>
      <c r="C67" s="60" t="s">
        <v>524</v>
      </c>
      <c r="D67" s="61" t="s">
        <v>678</v>
      </c>
      <c r="E67" s="62" t="s">
        <v>679</v>
      </c>
      <c r="F67" s="63" t="str">
        <f t="shared" si="12"/>
        <v>Trương Tấn  Sang</v>
      </c>
      <c r="G67" s="60" t="s">
        <v>680</v>
      </c>
      <c r="H67" s="64">
        <f t="shared" si="9"/>
        <v>4385000</v>
      </c>
      <c r="I67" s="65">
        <v>800000</v>
      </c>
      <c r="J67" s="73">
        <f t="shared" si="11"/>
        <v>3585000</v>
      </c>
      <c r="K67" s="74"/>
      <c r="L67" s="131"/>
      <c r="M67" s="131"/>
      <c r="N67" s="130"/>
      <c r="O67" s="130"/>
      <c r="P67" s="130"/>
      <c r="Q67" s="130"/>
      <c r="R67" s="130"/>
      <c r="S67" s="130"/>
      <c r="T67" s="130"/>
      <c r="U67" s="130"/>
      <c r="V67" s="130">
        <f t="shared" si="10"/>
        <v>3585000</v>
      </c>
      <c r="W67" s="46" t="s">
        <v>401</v>
      </c>
      <c r="X67" s="74"/>
    </row>
    <row r="68" spans="1:24" ht="17.25" customHeight="1">
      <c r="A68" s="58">
        <v>64</v>
      </c>
      <c r="B68" s="59">
        <v>244</v>
      </c>
      <c r="C68" s="68" t="s">
        <v>681</v>
      </c>
      <c r="D68" s="69" t="s">
        <v>591</v>
      </c>
      <c r="E68" s="70" t="s">
        <v>165</v>
      </c>
      <c r="F68" s="63" t="str">
        <f t="shared" si="12"/>
        <v>Nguyễn Thanh  Tâm</v>
      </c>
      <c r="G68" s="60" t="s">
        <v>682</v>
      </c>
      <c r="H68" s="64">
        <f t="shared" si="9"/>
        <v>4385000</v>
      </c>
      <c r="I68" s="72"/>
      <c r="J68" s="73">
        <f t="shared" si="11"/>
        <v>4385000</v>
      </c>
      <c r="K68" s="74"/>
      <c r="L68" s="131"/>
      <c r="M68" s="131">
        <v>2085000</v>
      </c>
      <c r="N68" s="130"/>
      <c r="O68" s="130"/>
      <c r="P68" s="130"/>
      <c r="Q68" s="130"/>
      <c r="R68" s="130"/>
      <c r="S68" s="130"/>
      <c r="T68" s="130"/>
      <c r="U68" s="130"/>
      <c r="V68" s="130">
        <f t="shared" si="10"/>
        <v>2300000</v>
      </c>
      <c r="W68" s="46" t="s">
        <v>885</v>
      </c>
      <c r="X68" s="74">
        <v>70984182</v>
      </c>
    </row>
    <row r="69" spans="1:24" ht="17.25" customHeight="1">
      <c r="A69" s="58">
        <v>65</v>
      </c>
      <c r="B69" s="59">
        <v>83</v>
      </c>
      <c r="C69" s="60" t="s">
        <v>525</v>
      </c>
      <c r="D69" s="61" t="s">
        <v>8</v>
      </c>
      <c r="E69" s="62" t="s">
        <v>119</v>
      </c>
      <c r="F69" s="63" t="str">
        <f aca="true" t="shared" si="13" ref="F69:F74">D69&amp;" "&amp;E69</f>
        <v>Nguyễn Thị  Thanh</v>
      </c>
      <c r="G69" s="60" t="s">
        <v>683</v>
      </c>
      <c r="H69" s="64">
        <f t="shared" si="9"/>
        <v>4385000</v>
      </c>
      <c r="I69" s="65">
        <v>1122000</v>
      </c>
      <c r="J69" s="73">
        <f t="shared" si="11"/>
        <v>3263000</v>
      </c>
      <c r="K69" s="74"/>
      <c r="L69" s="131">
        <v>3048000</v>
      </c>
      <c r="M69" s="131"/>
      <c r="N69" s="130"/>
      <c r="O69" s="130"/>
      <c r="P69" s="130"/>
      <c r="Q69" s="130"/>
      <c r="R69" s="130"/>
      <c r="S69" s="130"/>
      <c r="T69" s="130"/>
      <c r="U69" s="130"/>
      <c r="V69" s="130">
        <f t="shared" si="10"/>
        <v>215000</v>
      </c>
      <c r="W69" s="46" t="s">
        <v>402</v>
      </c>
      <c r="X69" s="74"/>
    </row>
    <row r="70" spans="1:24" ht="17.25" customHeight="1">
      <c r="A70" s="58">
        <v>66</v>
      </c>
      <c r="B70" s="67">
        <v>437</v>
      </c>
      <c r="C70" s="89" t="s">
        <v>526</v>
      </c>
      <c r="D70" s="90" t="s">
        <v>684</v>
      </c>
      <c r="E70" s="91" t="s">
        <v>685</v>
      </c>
      <c r="F70" s="63" t="str">
        <f t="shared" si="13"/>
        <v>Trần Xuân  Thành</v>
      </c>
      <c r="G70" s="60" t="s">
        <v>686</v>
      </c>
      <c r="H70" s="64">
        <f t="shared" si="9"/>
        <v>4385000</v>
      </c>
      <c r="I70" s="72">
        <v>1251000</v>
      </c>
      <c r="J70" s="73">
        <f t="shared" si="11"/>
        <v>3134000</v>
      </c>
      <c r="K70" s="74"/>
      <c r="L70" s="131">
        <v>2919000</v>
      </c>
      <c r="M70" s="131"/>
      <c r="N70" s="130"/>
      <c r="O70" s="130"/>
      <c r="P70" s="130"/>
      <c r="Q70" s="130"/>
      <c r="R70" s="130"/>
      <c r="S70" s="130"/>
      <c r="T70" s="130"/>
      <c r="U70" s="130"/>
      <c r="V70" s="130">
        <f t="shared" si="10"/>
        <v>215000</v>
      </c>
      <c r="W70" s="46" t="s">
        <v>403</v>
      </c>
      <c r="X70" s="74"/>
    </row>
    <row r="71" spans="1:24" ht="17.25" customHeight="1">
      <c r="A71" s="58">
        <v>67</v>
      </c>
      <c r="B71" s="59">
        <v>89</v>
      </c>
      <c r="C71" s="68" t="s">
        <v>527</v>
      </c>
      <c r="D71" s="69" t="s">
        <v>687</v>
      </c>
      <c r="E71" s="70" t="s">
        <v>121</v>
      </c>
      <c r="F71" s="63" t="str">
        <f t="shared" si="13"/>
        <v>Nguyễn Thị Thạch  Thảo</v>
      </c>
      <c r="G71" s="60" t="s">
        <v>688</v>
      </c>
      <c r="H71" s="64">
        <f t="shared" si="9"/>
        <v>4385000</v>
      </c>
      <c r="I71" s="72">
        <v>834000</v>
      </c>
      <c r="J71" s="73">
        <f t="shared" si="11"/>
        <v>3551000</v>
      </c>
      <c r="K71" s="74"/>
      <c r="L71" s="131"/>
      <c r="M71" s="131">
        <v>3336000</v>
      </c>
      <c r="N71" s="130"/>
      <c r="O71" s="130"/>
      <c r="P71" s="130"/>
      <c r="Q71" s="130"/>
      <c r="R71" s="130"/>
      <c r="S71" s="130"/>
      <c r="T71" s="130"/>
      <c r="U71" s="130"/>
      <c r="V71" s="130">
        <f t="shared" si="10"/>
        <v>215000</v>
      </c>
      <c r="W71" s="46" t="s">
        <v>404</v>
      </c>
      <c r="X71" s="74"/>
    </row>
    <row r="72" spans="1:24" ht="17.25" customHeight="1">
      <c r="A72" s="58">
        <v>68</v>
      </c>
      <c r="B72" s="92">
        <v>90</v>
      </c>
      <c r="C72" s="68" t="s">
        <v>528</v>
      </c>
      <c r="D72" s="93" t="s">
        <v>689</v>
      </c>
      <c r="E72" s="94" t="s">
        <v>121</v>
      </c>
      <c r="F72" s="63" t="str">
        <f t="shared" si="13"/>
        <v>Nguyễn Thị Phương  Thảo</v>
      </c>
      <c r="G72" s="44" t="s">
        <v>690</v>
      </c>
      <c r="H72" s="64">
        <f t="shared" si="9"/>
        <v>4385000</v>
      </c>
      <c r="I72" s="72">
        <f>417000+417000</f>
        <v>834000</v>
      </c>
      <c r="J72" s="73">
        <f t="shared" si="11"/>
        <v>3551000</v>
      </c>
      <c r="K72" s="74"/>
      <c r="L72" s="131">
        <v>3336000</v>
      </c>
      <c r="M72" s="131"/>
      <c r="N72" s="130"/>
      <c r="O72" s="130"/>
      <c r="P72" s="130"/>
      <c r="Q72" s="130"/>
      <c r="R72" s="130"/>
      <c r="S72" s="130"/>
      <c r="T72" s="130"/>
      <c r="U72" s="130"/>
      <c r="V72" s="130">
        <f t="shared" si="10"/>
        <v>215000</v>
      </c>
      <c r="W72" s="46" t="s">
        <v>405</v>
      </c>
      <c r="X72" s="74"/>
    </row>
    <row r="73" spans="1:24" ht="17.25" customHeight="1">
      <c r="A73" s="58">
        <v>69</v>
      </c>
      <c r="B73" s="96">
        <v>454</v>
      </c>
      <c r="C73" s="68" t="s">
        <v>692</v>
      </c>
      <c r="D73" s="69" t="s">
        <v>693</v>
      </c>
      <c r="E73" s="70" t="s">
        <v>694</v>
      </c>
      <c r="F73" s="63" t="str">
        <f t="shared" si="13"/>
        <v>Giáp Văn  Thiềm</v>
      </c>
      <c r="G73" s="60" t="s">
        <v>695</v>
      </c>
      <c r="H73" s="64">
        <f t="shared" si="9"/>
        <v>4385000</v>
      </c>
      <c r="I73" s="72">
        <v>1251000</v>
      </c>
      <c r="J73" s="73">
        <f t="shared" si="11"/>
        <v>3134000</v>
      </c>
      <c r="K73" s="74"/>
      <c r="L73" s="131"/>
      <c r="M73" s="131"/>
      <c r="N73" s="130">
        <v>834000</v>
      </c>
      <c r="O73" s="130"/>
      <c r="P73" s="130"/>
      <c r="Q73" s="130"/>
      <c r="R73" s="130"/>
      <c r="S73" s="130"/>
      <c r="T73" s="130"/>
      <c r="U73" s="130"/>
      <c r="V73" s="130">
        <f t="shared" si="10"/>
        <v>2300000</v>
      </c>
      <c r="W73" s="46" t="s">
        <v>888</v>
      </c>
      <c r="X73" s="74"/>
    </row>
    <row r="74" spans="1:24" ht="17.25" customHeight="1">
      <c r="A74" s="58">
        <v>70</v>
      </c>
      <c r="B74" s="95">
        <v>169</v>
      </c>
      <c r="C74" s="68" t="s">
        <v>529</v>
      </c>
      <c r="D74" s="69" t="s">
        <v>148</v>
      </c>
      <c r="E74" s="70" t="s">
        <v>696</v>
      </c>
      <c r="F74" s="63" t="str">
        <f t="shared" si="13"/>
        <v>Hoàng Thị  Thiểu</v>
      </c>
      <c r="G74" s="60" t="s">
        <v>697</v>
      </c>
      <c r="H74" s="64">
        <f t="shared" si="9"/>
        <v>4385000</v>
      </c>
      <c r="I74" s="72">
        <v>1251000</v>
      </c>
      <c r="J74" s="73">
        <f t="shared" si="11"/>
        <v>3134000</v>
      </c>
      <c r="K74" s="74"/>
      <c r="L74" s="131"/>
      <c r="M74" s="131">
        <v>834000</v>
      </c>
      <c r="N74" s="130"/>
      <c r="O74" s="130"/>
      <c r="P74" s="130"/>
      <c r="Q74" s="130">
        <v>2085000</v>
      </c>
      <c r="R74" s="130"/>
      <c r="S74" s="130"/>
      <c r="T74" s="130"/>
      <c r="U74" s="130"/>
      <c r="V74" s="130">
        <f t="shared" si="10"/>
        <v>215000</v>
      </c>
      <c r="W74" s="46" t="s">
        <v>406</v>
      </c>
      <c r="X74" s="74"/>
    </row>
    <row r="75" spans="1:24" ht="17.25" customHeight="1">
      <c r="A75" s="58">
        <v>71</v>
      </c>
      <c r="B75" s="95">
        <v>266</v>
      </c>
      <c r="C75" s="68" t="s">
        <v>698</v>
      </c>
      <c r="D75" s="69" t="s">
        <v>699</v>
      </c>
      <c r="E75" s="70" t="s">
        <v>45</v>
      </c>
      <c r="F75" s="63" t="str">
        <f aca="true" t="shared" si="14" ref="F75:F83">D75&amp;" "&amp;E75</f>
        <v>Nguyễn Đình  Thu</v>
      </c>
      <c r="G75" s="60" t="s">
        <v>700</v>
      </c>
      <c r="H75" s="64">
        <f t="shared" si="9"/>
        <v>4385000</v>
      </c>
      <c r="I75" s="72"/>
      <c r="J75" s="73">
        <f t="shared" si="11"/>
        <v>4385000</v>
      </c>
      <c r="K75" s="74"/>
      <c r="L75" s="131"/>
      <c r="M75" s="131"/>
      <c r="N75" s="130"/>
      <c r="O75" s="130"/>
      <c r="P75" s="130"/>
      <c r="Q75" s="130"/>
      <c r="R75" s="130"/>
      <c r="S75" s="130"/>
      <c r="T75" s="130"/>
      <c r="U75" s="130">
        <v>4170000</v>
      </c>
      <c r="V75" s="130">
        <f t="shared" si="10"/>
        <v>215000</v>
      </c>
      <c r="W75" s="46" t="s">
        <v>897</v>
      </c>
      <c r="X75" s="74"/>
    </row>
    <row r="76" spans="1:24" ht="17.25" customHeight="1">
      <c r="A76" s="58">
        <v>72</v>
      </c>
      <c r="B76" s="95">
        <v>69</v>
      </c>
      <c r="C76" s="60" t="s">
        <v>530</v>
      </c>
      <c r="D76" s="61" t="s">
        <v>19</v>
      </c>
      <c r="E76" s="97" t="s">
        <v>45</v>
      </c>
      <c r="F76" s="63" t="str">
        <f t="shared" si="14"/>
        <v>Nguyễn Thị Thu</v>
      </c>
      <c r="G76" s="60" t="s">
        <v>701</v>
      </c>
      <c r="H76" s="64">
        <f t="shared" si="9"/>
        <v>4385000</v>
      </c>
      <c r="I76" s="65">
        <v>834000</v>
      </c>
      <c r="J76" s="73">
        <f t="shared" si="11"/>
        <v>3551000</v>
      </c>
      <c r="K76" s="75" t="s">
        <v>558</v>
      </c>
      <c r="L76" s="132">
        <v>3336000</v>
      </c>
      <c r="M76" s="132"/>
      <c r="N76" s="140"/>
      <c r="O76" s="140"/>
      <c r="P76" s="140"/>
      <c r="Q76" s="140"/>
      <c r="R76" s="140"/>
      <c r="S76" s="140"/>
      <c r="T76" s="140"/>
      <c r="U76" s="140"/>
      <c r="V76" s="130">
        <f t="shared" si="10"/>
        <v>215000</v>
      </c>
      <c r="W76" s="46" t="s">
        <v>407</v>
      </c>
      <c r="X76" s="74"/>
    </row>
    <row r="77" spans="1:24" s="99" customFormat="1" ht="17.25" customHeight="1">
      <c r="A77" s="58">
        <v>73</v>
      </c>
      <c r="B77" s="59">
        <v>253</v>
      </c>
      <c r="C77" s="68" t="s">
        <v>702</v>
      </c>
      <c r="D77" s="69" t="s">
        <v>703</v>
      </c>
      <c r="E77" s="70" t="s">
        <v>704</v>
      </c>
      <c r="F77" s="63" t="str">
        <f t="shared" si="14"/>
        <v>Hoàng Thị Huyền  Thương</v>
      </c>
      <c r="G77" s="60" t="s">
        <v>705</v>
      </c>
      <c r="H77" s="64">
        <f t="shared" si="9"/>
        <v>4385000</v>
      </c>
      <c r="I77" s="72"/>
      <c r="J77" s="73">
        <f t="shared" si="11"/>
        <v>4385000</v>
      </c>
      <c r="K77" s="74"/>
      <c r="L77" s="131"/>
      <c r="M77" s="131"/>
      <c r="N77" s="130"/>
      <c r="O77" s="130"/>
      <c r="P77" s="130"/>
      <c r="Q77" s="130"/>
      <c r="R77" s="130"/>
      <c r="S77" s="130"/>
      <c r="T77" s="130"/>
      <c r="U77" s="130"/>
      <c r="V77" s="130">
        <f t="shared" si="10"/>
        <v>4385000</v>
      </c>
      <c r="W77" s="98" t="s">
        <v>894</v>
      </c>
      <c r="X77" s="75"/>
    </row>
    <row r="78" spans="1:24" s="99" customFormat="1" ht="17.25" customHeight="1">
      <c r="A78" s="58">
        <v>74</v>
      </c>
      <c r="B78" s="67">
        <v>381</v>
      </c>
      <c r="C78" s="68" t="s">
        <v>531</v>
      </c>
      <c r="D78" s="69" t="s">
        <v>706</v>
      </c>
      <c r="E78" s="70" t="s">
        <v>125</v>
      </c>
      <c r="F78" s="63" t="str">
        <f t="shared" si="14"/>
        <v>Nguyễn Thị Thanh  Thúy</v>
      </c>
      <c r="G78" s="60" t="s">
        <v>707</v>
      </c>
      <c r="H78" s="64">
        <f t="shared" si="9"/>
        <v>4385000</v>
      </c>
      <c r="I78" s="72">
        <v>417000</v>
      </c>
      <c r="J78" s="73">
        <f t="shared" si="11"/>
        <v>3968000</v>
      </c>
      <c r="K78" s="74"/>
      <c r="L78" s="131">
        <v>3753000</v>
      </c>
      <c r="M78" s="131"/>
      <c r="N78" s="130"/>
      <c r="O78" s="130"/>
      <c r="P78" s="130"/>
      <c r="Q78" s="130"/>
      <c r="R78" s="130"/>
      <c r="S78" s="130"/>
      <c r="T78" s="130"/>
      <c r="U78" s="130"/>
      <c r="V78" s="130">
        <f t="shared" si="10"/>
        <v>215000</v>
      </c>
      <c r="W78" s="98" t="s">
        <v>408</v>
      </c>
      <c r="X78" s="75"/>
    </row>
    <row r="79" spans="1:24" s="99" customFormat="1" ht="17.25" customHeight="1">
      <c r="A79" s="58">
        <v>76</v>
      </c>
      <c r="B79" s="59">
        <v>206</v>
      </c>
      <c r="C79" s="68" t="s">
        <v>532</v>
      </c>
      <c r="D79" s="69" t="s">
        <v>8</v>
      </c>
      <c r="E79" s="70" t="s">
        <v>47</v>
      </c>
      <c r="F79" s="63" t="str">
        <f t="shared" si="14"/>
        <v>Nguyễn Thị  Thủy</v>
      </c>
      <c r="G79" s="60" t="s">
        <v>708</v>
      </c>
      <c r="H79" s="64">
        <f t="shared" si="9"/>
        <v>4385000</v>
      </c>
      <c r="I79" s="72">
        <v>417000</v>
      </c>
      <c r="J79" s="73">
        <f t="shared" si="11"/>
        <v>3968000</v>
      </c>
      <c r="K79" s="74"/>
      <c r="L79" s="131"/>
      <c r="M79" s="131"/>
      <c r="N79" s="130"/>
      <c r="O79" s="130"/>
      <c r="P79" s="130"/>
      <c r="Q79" s="130"/>
      <c r="R79" s="130"/>
      <c r="S79" s="130"/>
      <c r="T79" s="130"/>
      <c r="U79" s="130"/>
      <c r="V79" s="130">
        <f t="shared" si="10"/>
        <v>3968000</v>
      </c>
      <c r="W79" s="98" t="s">
        <v>409</v>
      </c>
      <c r="X79" s="75"/>
    </row>
    <row r="80" spans="1:24" s="99" customFormat="1" ht="17.25" customHeight="1">
      <c r="A80" s="58">
        <v>77</v>
      </c>
      <c r="B80" s="67">
        <v>433</v>
      </c>
      <c r="C80" s="76" t="s">
        <v>533</v>
      </c>
      <c r="D80" s="77" t="s">
        <v>666</v>
      </c>
      <c r="E80" s="78" t="s">
        <v>47</v>
      </c>
      <c r="F80" s="63" t="str">
        <f t="shared" si="14"/>
        <v>Ngô Thị  Thủy</v>
      </c>
      <c r="G80" s="76"/>
      <c r="H80" s="64">
        <f t="shared" si="9"/>
        <v>4385000</v>
      </c>
      <c r="I80" s="79">
        <f>417000+1668000</f>
        <v>2085000</v>
      </c>
      <c r="J80" s="73">
        <f t="shared" si="11"/>
        <v>2300000</v>
      </c>
      <c r="K80" s="74"/>
      <c r="L80" s="131">
        <v>2085000</v>
      </c>
      <c r="M80" s="131"/>
      <c r="N80" s="130"/>
      <c r="O80" s="130"/>
      <c r="P80" s="130"/>
      <c r="Q80" s="130"/>
      <c r="R80" s="130"/>
      <c r="S80" s="130"/>
      <c r="T80" s="130"/>
      <c r="U80" s="130"/>
      <c r="V80" s="130">
        <f t="shared" si="10"/>
        <v>215000</v>
      </c>
      <c r="W80" s="98" t="s">
        <v>410</v>
      </c>
      <c r="X80" s="75"/>
    </row>
    <row r="81" spans="1:24" s="99" customFormat="1" ht="17.25" customHeight="1">
      <c r="A81" s="58">
        <v>78</v>
      </c>
      <c r="B81" s="67">
        <v>469</v>
      </c>
      <c r="C81" s="60" t="s">
        <v>709</v>
      </c>
      <c r="D81" s="61" t="s">
        <v>27</v>
      </c>
      <c r="E81" s="62" t="s">
        <v>47</v>
      </c>
      <c r="F81" s="63" t="str">
        <f t="shared" si="14"/>
        <v>Lê Thị Thủy</v>
      </c>
      <c r="G81" s="60" t="s">
        <v>557</v>
      </c>
      <c r="H81" s="64">
        <f t="shared" si="9"/>
        <v>4385000</v>
      </c>
      <c r="I81" s="65">
        <f>417000+834000</f>
        <v>1251000</v>
      </c>
      <c r="J81" s="73">
        <f t="shared" si="11"/>
        <v>3134000</v>
      </c>
      <c r="K81" s="75" t="s">
        <v>558</v>
      </c>
      <c r="L81" s="132"/>
      <c r="M81" s="132"/>
      <c r="N81" s="140"/>
      <c r="O81" s="140"/>
      <c r="P81" s="140"/>
      <c r="Q81" s="140"/>
      <c r="R81" s="140"/>
      <c r="S81" s="140">
        <v>2919000</v>
      </c>
      <c r="T81" s="140"/>
      <c r="U81" s="140"/>
      <c r="V81" s="130">
        <f t="shared" si="10"/>
        <v>215000</v>
      </c>
      <c r="W81" s="98" t="s">
        <v>406</v>
      </c>
      <c r="X81" s="75"/>
    </row>
    <row r="82" spans="1:24" s="99" customFormat="1" ht="17.25" customHeight="1">
      <c r="A82" s="58">
        <v>79</v>
      </c>
      <c r="B82" s="59">
        <v>71</v>
      </c>
      <c r="C82" s="68" t="s">
        <v>710</v>
      </c>
      <c r="D82" s="69" t="s">
        <v>190</v>
      </c>
      <c r="E82" s="70" t="s">
        <v>273</v>
      </c>
      <c r="F82" s="63" t="str">
        <f t="shared" si="14"/>
        <v>Nguyễn Văn  Tiến</v>
      </c>
      <c r="G82" s="60" t="s">
        <v>711</v>
      </c>
      <c r="H82" s="64">
        <f t="shared" si="9"/>
        <v>4385000</v>
      </c>
      <c r="I82" s="72"/>
      <c r="J82" s="73">
        <f t="shared" si="11"/>
        <v>4385000</v>
      </c>
      <c r="K82" s="74"/>
      <c r="L82" s="131"/>
      <c r="M82" s="131"/>
      <c r="N82" s="130"/>
      <c r="O82" s="130"/>
      <c r="P82" s="130"/>
      <c r="Q82" s="130"/>
      <c r="R82" s="130">
        <v>2085000</v>
      </c>
      <c r="S82" s="130"/>
      <c r="T82" s="130"/>
      <c r="U82" s="130"/>
      <c r="V82" s="130">
        <f t="shared" si="10"/>
        <v>2300000</v>
      </c>
      <c r="W82" s="98" t="s">
        <v>853</v>
      </c>
      <c r="X82" s="75"/>
    </row>
    <row r="83" spans="1:24" s="99" customFormat="1" ht="17.25" customHeight="1">
      <c r="A83" s="58">
        <v>80</v>
      </c>
      <c r="B83" s="59">
        <v>110</v>
      </c>
      <c r="C83" s="68" t="s">
        <v>534</v>
      </c>
      <c r="D83" s="69" t="s">
        <v>712</v>
      </c>
      <c r="E83" s="70" t="s">
        <v>273</v>
      </c>
      <c r="F83" s="63" t="str">
        <f t="shared" si="14"/>
        <v>Lê Việt  Tiến</v>
      </c>
      <c r="G83" s="60" t="s">
        <v>713</v>
      </c>
      <c r="H83" s="64">
        <f t="shared" si="9"/>
        <v>4385000</v>
      </c>
      <c r="I83" s="72"/>
      <c r="J83" s="73">
        <f t="shared" si="11"/>
        <v>4385000</v>
      </c>
      <c r="K83" s="74"/>
      <c r="L83" s="131">
        <v>4170000</v>
      </c>
      <c r="M83" s="131"/>
      <c r="N83" s="130"/>
      <c r="O83" s="130"/>
      <c r="P83" s="130"/>
      <c r="Q83" s="130"/>
      <c r="R83" s="130"/>
      <c r="S83" s="130"/>
      <c r="T83" s="130"/>
      <c r="U83" s="130"/>
      <c r="V83" s="130">
        <f t="shared" si="10"/>
        <v>215000</v>
      </c>
      <c r="W83" s="98" t="s">
        <v>411</v>
      </c>
      <c r="X83" s="75"/>
    </row>
    <row r="84" spans="1:24" s="99" customFormat="1" ht="17.25" customHeight="1">
      <c r="A84" s="58">
        <v>81</v>
      </c>
      <c r="B84" s="59">
        <v>65</v>
      </c>
      <c r="C84" s="68" t="s">
        <v>535</v>
      </c>
      <c r="D84" s="69" t="s">
        <v>8</v>
      </c>
      <c r="E84" s="70" t="s">
        <v>126</v>
      </c>
      <c r="F84" s="63" t="str">
        <f>D84&amp;" "&amp;E84</f>
        <v>Nguyễn Thị  Trang</v>
      </c>
      <c r="G84" s="60" t="s">
        <v>715</v>
      </c>
      <c r="H84" s="64">
        <f t="shared" si="9"/>
        <v>4385000</v>
      </c>
      <c r="I84" s="72">
        <v>1251000</v>
      </c>
      <c r="J84" s="73">
        <f t="shared" si="11"/>
        <v>3134000</v>
      </c>
      <c r="K84" s="74"/>
      <c r="L84" s="131">
        <v>2919000</v>
      </c>
      <c r="M84" s="131"/>
      <c r="N84" s="130"/>
      <c r="O84" s="130"/>
      <c r="P84" s="130"/>
      <c r="Q84" s="130"/>
      <c r="R84" s="130"/>
      <c r="S84" s="130"/>
      <c r="T84" s="130"/>
      <c r="U84" s="130"/>
      <c r="V84" s="130">
        <f t="shared" si="10"/>
        <v>215000</v>
      </c>
      <c r="W84" s="98" t="s">
        <v>412</v>
      </c>
      <c r="X84" s="75"/>
    </row>
    <row r="85" spans="1:24" s="170" customFormat="1" ht="17.25" customHeight="1">
      <c r="A85" s="58">
        <v>82</v>
      </c>
      <c r="B85" s="80">
        <v>164</v>
      </c>
      <c r="C85" s="156" t="s">
        <v>716</v>
      </c>
      <c r="D85" s="157" t="s">
        <v>717</v>
      </c>
      <c r="E85" s="158" t="s">
        <v>126</v>
      </c>
      <c r="F85" s="153" t="str">
        <f>D85&amp;" "&amp;E85</f>
        <v>Nông Thị  Trang</v>
      </c>
      <c r="G85" s="81"/>
      <c r="H85" s="64">
        <f t="shared" si="9"/>
        <v>4385000</v>
      </c>
      <c r="I85" s="85">
        <v>1251000</v>
      </c>
      <c r="J85" s="73">
        <f t="shared" si="11"/>
        <v>3134000</v>
      </c>
      <c r="K85" s="86"/>
      <c r="L85" s="133"/>
      <c r="M85" s="133">
        <v>834000</v>
      </c>
      <c r="N85" s="155"/>
      <c r="O85" s="155"/>
      <c r="P85" s="155"/>
      <c r="Q85" s="155"/>
      <c r="R85" s="155"/>
      <c r="S85" s="155"/>
      <c r="T85" s="155"/>
      <c r="U85" s="155"/>
      <c r="V85" s="130">
        <f t="shared" si="10"/>
        <v>2300000</v>
      </c>
      <c r="W85" s="169" t="s">
        <v>849</v>
      </c>
      <c r="X85" s="154"/>
    </row>
    <row r="86" spans="1:24" s="99" customFormat="1" ht="17.25" customHeight="1">
      <c r="A86" s="58">
        <v>83</v>
      </c>
      <c r="B86" s="59">
        <v>181</v>
      </c>
      <c r="C86" s="76" t="s">
        <v>718</v>
      </c>
      <c r="D86" s="77" t="s">
        <v>719</v>
      </c>
      <c r="E86" s="78" t="s">
        <v>126</v>
      </c>
      <c r="F86" s="63" t="str">
        <f>D86&amp;" "&amp;E86</f>
        <v>Trần Linh  Trang</v>
      </c>
      <c r="G86" s="76" t="s">
        <v>720</v>
      </c>
      <c r="H86" s="64">
        <f aca="true" t="shared" si="15" ref="H86:H98">2085000+2300000</f>
        <v>4385000</v>
      </c>
      <c r="I86" s="79">
        <v>1251000</v>
      </c>
      <c r="J86" s="73">
        <f t="shared" si="11"/>
        <v>3134000</v>
      </c>
      <c r="K86" s="74"/>
      <c r="L86" s="131"/>
      <c r="M86" s="131"/>
      <c r="N86" s="130"/>
      <c r="O86" s="130"/>
      <c r="P86" s="130"/>
      <c r="Q86" s="130">
        <v>2919000</v>
      </c>
      <c r="R86" s="130"/>
      <c r="S86" s="130"/>
      <c r="T86" s="130"/>
      <c r="U86" s="130"/>
      <c r="V86" s="130">
        <f aca="true" t="shared" si="16" ref="V86:V94">J86-L86-M86-N86-O86-P86-Q86-R86-S86-T86-U86</f>
        <v>215000</v>
      </c>
      <c r="W86" s="98" t="s">
        <v>850</v>
      </c>
      <c r="X86" s="75"/>
    </row>
    <row r="87" spans="1:24" s="170" customFormat="1" ht="17.25" customHeight="1">
      <c r="A87" s="58">
        <v>84</v>
      </c>
      <c r="B87" s="80"/>
      <c r="C87" s="156"/>
      <c r="D87" s="157"/>
      <c r="E87" s="158"/>
      <c r="F87" s="153" t="s">
        <v>892</v>
      </c>
      <c r="G87" s="81"/>
      <c r="H87" s="64">
        <f t="shared" si="15"/>
        <v>4385000</v>
      </c>
      <c r="I87" s="85"/>
      <c r="J87" s="73">
        <f t="shared" si="11"/>
        <v>4385000</v>
      </c>
      <c r="K87" s="86"/>
      <c r="L87" s="133"/>
      <c r="M87" s="133"/>
      <c r="N87" s="155"/>
      <c r="O87" s="155"/>
      <c r="P87" s="155"/>
      <c r="Q87" s="155"/>
      <c r="R87" s="155"/>
      <c r="S87" s="155"/>
      <c r="T87" s="155"/>
      <c r="U87" s="155">
        <v>2085000</v>
      </c>
      <c r="V87" s="130">
        <f t="shared" si="16"/>
        <v>2300000</v>
      </c>
      <c r="W87" s="169" t="s">
        <v>893</v>
      </c>
      <c r="X87" s="154"/>
    </row>
    <row r="88" spans="1:24" s="170" customFormat="1" ht="17.25" customHeight="1">
      <c r="A88" s="58">
        <v>85</v>
      </c>
      <c r="B88" s="80"/>
      <c r="C88" s="81"/>
      <c r="D88" s="82"/>
      <c r="E88" s="83"/>
      <c r="F88" s="153" t="s">
        <v>898</v>
      </c>
      <c r="G88" s="81"/>
      <c r="H88" s="64">
        <f t="shared" si="15"/>
        <v>4385000</v>
      </c>
      <c r="I88" s="84"/>
      <c r="J88" s="85">
        <f t="shared" si="11"/>
        <v>4385000</v>
      </c>
      <c r="K88" s="86"/>
      <c r="L88" s="133"/>
      <c r="M88" s="133"/>
      <c r="N88" s="155"/>
      <c r="O88" s="155"/>
      <c r="P88" s="155"/>
      <c r="Q88" s="155"/>
      <c r="R88" s="155"/>
      <c r="S88" s="155"/>
      <c r="T88" s="155"/>
      <c r="U88" s="155"/>
      <c r="V88" s="130">
        <f t="shared" si="16"/>
        <v>4385000</v>
      </c>
      <c r="W88" s="169" t="s">
        <v>899</v>
      </c>
      <c r="X88" s="154"/>
    </row>
    <row r="89" spans="1:24" s="170" customFormat="1" ht="17.25" customHeight="1">
      <c r="A89" s="58">
        <v>86</v>
      </c>
      <c r="B89" s="80"/>
      <c r="C89" s="156" t="s">
        <v>536</v>
      </c>
      <c r="D89" s="157" t="s">
        <v>722</v>
      </c>
      <c r="E89" s="158" t="s">
        <v>278</v>
      </c>
      <c r="F89" s="153" t="str">
        <f aca="true" t="shared" si="17" ref="F89:F98">D89&amp;" "&amp;E89</f>
        <v>Thân Văn  Tuấn</v>
      </c>
      <c r="G89" s="81" t="s">
        <v>723</v>
      </c>
      <c r="H89" s="64">
        <f t="shared" si="15"/>
        <v>4385000</v>
      </c>
      <c r="I89" s="85">
        <v>1000000</v>
      </c>
      <c r="J89" s="85">
        <f aca="true" t="shared" si="18" ref="J89:J98">H89-I89</f>
        <v>3385000</v>
      </c>
      <c r="K89" s="86"/>
      <c r="L89" s="133">
        <v>3170000</v>
      </c>
      <c r="M89" s="133"/>
      <c r="N89" s="155"/>
      <c r="O89" s="155"/>
      <c r="P89" s="155"/>
      <c r="Q89" s="155"/>
      <c r="R89" s="155"/>
      <c r="S89" s="155"/>
      <c r="T89" s="155"/>
      <c r="U89" s="155"/>
      <c r="V89" s="130">
        <f t="shared" si="16"/>
        <v>215000</v>
      </c>
      <c r="W89" s="169" t="s">
        <v>413</v>
      </c>
      <c r="X89" s="154"/>
    </row>
    <row r="90" spans="1:24" s="170" customFormat="1" ht="17.25" customHeight="1">
      <c r="A90" s="58">
        <v>87</v>
      </c>
      <c r="B90" s="80"/>
      <c r="C90" s="156" t="s">
        <v>537</v>
      </c>
      <c r="D90" s="157" t="s">
        <v>576</v>
      </c>
      <c r="E90" s="158" t="s">
        <v>129</v>
      </c>
      <c r="F90" s="153" t="str">
        <f t="shared" si="17"/>
        <v>Vũ Thị  Tuyến</v>
      </c>
      <c r="G90" s="81" t="s">
        <v>724</v>
      </c>
      <c r="H90" s="64">
        <f t="shared" si="15"/>
        <v>4385000</v>
      </c>
      <c r="I90" s="85">
        <v>1668000</v>
      </c>
      <c r="J90" s="85">
        <f t="shared" si="18"/>
        <v>2717000</v>
      </c>
      <c r="K90" s="86"/>
      <c r="L90" s="133">
        <v>2502000</v>
      </c>
      <c r="M90" s="133"/>
      <c r="N90" s="155"/>
      <c r="O90" s="155"/>
      <c r="P90" s="155"/>
      <c r="Q90" s="155"/>
      <c r="R90" s="155"/>
      <c r="S90" s="155"/>
      <c r="T90" s="155"/>
      <c r="U90" s="155"/>
      <c r="V90" s="130">
        <f t="shared" si="16"/>
        <v>215000</v>
      </c>
      <c r="W90" s="169" t="s">
        <v>414</v>
      </c>
      <c r="X90" s="154"/>
    </row>
    <row r="91" spans="1:24" s="170" customFormat="1" ht="17.25" customHeight="1">
      <c r="A91" s="58">
        <v>88</v>
      </c>
      <c r="B91" s="80"/>
      <c r="C91" s="159" t="s">
        <v>725</v>
      </c>
      <c r="D91" s="160" t="s">
        <v>8</v>
      </c>
      <c r="E91" s="161" t="s">
        <v>283</v>
      </c>
      <c r="F91" s="153" t="str">
        <f t="shared" si="17"/>
        <v>Nguyễn Thị  Tuyết</v>
      </c>
      <c r="G91" s="159" t="s">
        <v>726</v>
      </c>
      <c r="H91" s="64">
        <f t="shared" si="15"/>
        <v>4385000</v>
      </c>
      <c r="I91" s="162">
        <v>417000</v>
      </c>
      <c r="J91" s="85">
        <f t="shared" si="18"/>
        <v>3968000</v>
      </c>
      <c r="K91" s="86"/>
      <c r="L91" s="133"/>
      <c r="M91" s="133">
        <v>1668000</v>
      </c>
      <c r="N91" s="155"/>
      <c r="O91" s="155"/>
      <c r="P91" s="155"/>
      <c r="Q91" s="155"/>
      <c r="R91" s="155"/>
      <c r="S91" s="155"/>
      <c r="T91" s="155"/>
      <c r="U91" s="155"/>
      <c r="V91" s="130">
        <f t="shared" si="16"/>
        <v>2300000</v>
      </c>
      <c r="W91" s="169" t="s">
        <v>907</v>
      </c>
      <c r="X91" s="154"/>
    </row>
    <row r="92" spans="1:24" s="99" customFormat="1" ht="17.25" customHeight="1">
      <c r="A92" s="58">
        <v>89</v>
      </c>
      <c r="B92" s="59"/>
      <c r="C92" s="60" t="s">
        <v>538</v>
      </c>
      <c r="D92" s="61" t="s">
        <v>727</v>
      </c>
      <c r="E92" s="62" t="s">
        <v>728</v>
      </c>
      <c r="F92" s="63" t="str">
        <f t="shared" si="17"/>
        <v>Trần Bá  Úc</v>
      </c>
      <c r="G92" s="60" t="s">
        <v>729</v>
      </c>
      <c r="H92" s="64">
        <f t="shared" si="15"/>
        <v>4385000</v>
      </c>
      <c r="I92" s="65">
        <v>1251000</v>
      </c>
      <c r="J92" s="73">
        <f t="shared" si="18"/>
        <v>3134000</v>
      </c>
      <c r="K92" s="74"/>
      <c r="L92" s="131">
        <v>2919000</v>
      </c>
      <c r="M92" s="131"/>
      <c r="N92" s="130"/>
      <c r="O92" s="130"/>
      <c r="P92" s="130"/>
      <c r="Q92" s="130"/>
      <c r="R92" s="130"/>
      <c r="S92" s="130"/>
      <c r="T92" s="130"/>
      <c r="U92" s="130"/>
      <c r="V92" s="130">
        <f t="shared" si="16"/>
        <v>215000</v>
      </c>
      <c r="W92" s="98" t="s">
        <v>415</v>
      </c>
      <c r="X92" s="75"/>
    </row>
    <row r="93" spans="1:24" s="99" customFormat="1" ht="17.25" customHeight="1">
      <c r="A93" s="58">
        <v>90</v>
      </c>
      <c r="B93" s="59"/>
      <c r="C93" s="68" t="s">
        <v>539</v>
      </c>
      <c r="D93" s="69" t="s">
        <v>8</v>
      </c>
      <c r="E93" s="70" t="s">
        <v>133</v>
      </c>
      <c r="F93" s="63" t="str">
        <f t="shared" si="17"/>
        <v>Nguyễn Thị  Vân</v>
      </c>
      <c r="G93" s="60" t="s">
        <v>615</v>
      </c>
      <c r="H93" s="64">
        <f t="shared" si="15"/>
        <v>4385000</v>
      </c>
      <c r="I93" s="72"/>
      <c r="J93" s="73">
        <f t="shared" si="18"/>
        <v>4385000</v>
      </c>
      <c r="K93" s="74"/>
      <c r="L93" s="131"/>
      <c r="M93" s="131"/>
      <c r="N93" s="130"/>
      <c r="O93" s="130"/>
      <c r="P93" s="130"/>
      <c r="Q93" s="130"/>
      <c r="R93" s="130"/>
      <c r="S93" s="130"/>
      <c r="T93" s="130"/>
      <c r="U93" s="130">
        <v>2085000</v>
      </c>
      <c r="V93" s="130">
        <f t="shared" si="16"/>
        <v>2300000</v>
      </c>
      <c r="W93" s="98" t="s">
        <v>416</v>
      </c>
      <c r="X93" s="75"/>
    </row>
    <row r="94" spans="1:24" s="99" customFormat="1" ht="17.25" customHeight="1">
      <c r="A94" s="58">
        <v>91</v>
      </c>
      <c r="B94" s="59"/>
      <c r="C94" s="68" t="s">
        <v>540</v>
      </c>
      <c r="D94" s="69" t="s">
        <v>95</v>
      </c>
      <c r="E94" s="70" t="s">
        <v>133</v>
      </c>
      <c r="F94" s="63" t="str">
        <f t="shared" si="17"/>
        <v>Bùi Thị  Vân</v>
      </c>
      <c r="G94" s="60" t="s">
        <v>730</v>
      </c>
      <c r="H94" s="64">
        <f t="shared" si="15"/>
        <v>4385000</v>
      </c>
      <c r="I94" s="72">
        <v>1251000</v>
      </c>
      <c r="J94" s="73">
        <f t="shared" si="18"/>
        <v>3134000</v>
      </c>
      <c r="K94" s="74"/>
      <c r="L94" s="131">
        <v>2919000</v>
      </c>
      <c r="M94" s="131"/>
      <c r="N94" s="130"/>
      <c r="O94" s="130"/>
      <c r="P94" s="130"/>
      <c r="Q94" s="130"/>
      <c r="R94" s="130"/>
      <c r="S94" s="130"/>
      <c r="T94" s="130"/>
      <c r="U94" s="130"/>
      <c r="V94" s="130">
        <f t="shared" si="16"/>
        <v>215000</v>
      </c>
      <c r="W94" s="98" t="s">
        <v>417</v>
      </c>
      <c r="X94" s="75"/>
    </row>
    <row r="95" spans="1:24" s="99" customFormat="1" ht="17.25" customHeight="1">
      <c r="A95" s="58">
        <v>92</v>
      </c>
      <c r="B95" s="59"/>
      <c r="C95" s="60" t="s">
        <v>541</v>
      </c>
      <c r="D95" s="61" t="s">
        <v>731</v>
      </c>
      <c r="E95" s="62" t="s">
        <v>732</v>
      </c>
      <c r="F95" s="63" t="str">
        <f t="shared" si="17"/>
        <v>Chu Văn Vĩnh</v>
      </c>
      <c r="G95" s="60" t="s">
        <v>127</v>
      </c>
      <c r="H95" s="64">
        <f t="shared" si="15"/>
        <v>4385000</v>
      </c>
      <c r="I95" s="65"/>
      <c r="J95" s="73">
        <f t="shared" si="18"/>
        <v>4385000</v>
      </c>
      <c r="K95" s="75" t="s">
        <v>558</v>
      </c>
      <c r="L95" s="132">
        <v>4170000</v>
      </c>
      <c r="M95" s="132"/>
      <c r="N95" s="140"/>
      <c r="O95" s="140"/>
      <c r="P95" s="140"/>
      <c r="Q95" s="140"/>
      <c r="R95" s="140"/>
      <c r="S95" s="140"/>
      <c r="T95" s="140"/>
      <c r="U95" s="140"/>
      <c r="V95" s="130">
        <f>J95-L95-M95-N95-O95-P95-Q95-R95-S95-T95-U95</f>
        <v>215000</v>
      </c>
      <c r="W95" s="98" t="s">
        <v>418</v>
      </c>
      <c r="X95" s="75"/>
    </row>
    <row r="96" spans="1:24" s="99" customFormat="1" ht="17.25" customHeight="1">
      <c r="A96" s="58">
        <v>93</v>
      </c>
      <c r="B96" s="59"/>
      <c r="C96" s="68" t="s">
        <v>542</v>
      </c>
      <c r="D96" s="69" t="s">
        <v>733</v>
      </c>
      <c r="E96" s="70" t="s">
        <v>734</v>
      </c>
      <c r="F96" s="63" t="str">
        <f t="shared" si="17"/>
        <v>Phan Thị Hương  Xuân</v>
      </c>
      <c r="G96" s="60" t="s">
        <v>580</v>
      </c>
      <c r="H96" s="64">
        <f t="shared" si="15"/>
        <v>4385000</v>
      </c>
      <c r="I96" s="72">
        <f>417000+1668000</f>
        <v>2085000</v>
      </c>
      <c r="J96" s="73">
        <f t="shared" si="18"/>
        <v>2300000</v>
      </c>
      <c r="K96" s="74"/>
      <c r="L96" s="131">
        <v>2085000</v>
      </c>
      <c r="M96" s="131"/>
      <c r="N96" s="130"/>
      <c r="O96" s="130"/>
      <c r="P96" s="130"/>
      <c r="Q96" s="130"/>
      <c r="R96" s="130"/>
      <c r="S96" s="130"/>
      <c r="T96" s="130"/>
      <c r="U96" s="130"/>
      <c r="V96" s="130">
        <f>J96-L96-M96-N96-O96-P96-Q96-R96-S96-T96-U96</f>
        <v>215000</v>
      </c>
      <c r="W96" s="98" t="s">
        <v>419</v>
      </c>
      <c r="X96" s="75"/>
    </row>
    <row r="97" spans="1:24" s="99" customFormat="1" ht="17.25" customHeight="1">
      <c r="A97" s="58">
        <v>94</v>
      </c>
      <c r="B97" s="59"/>
      <c r="C97" s="68" t="s">
        <v>543</v>
      </c>
      <c r="D97" s="69" t="s">
        <v>576</v>
      </c>
      <c r="E97" s="70" t="s">
        <v>57</v>
      </c>
      <c r="F97" s="63" t="str">
        <f t="shared" si="17"/>
        <v>Vũ Thị  Yến</v>
      </c>
      <c r="G97" s="60" t="s">
        <v>735</v>
      </c>
      <c r="H97" s="64">
        <f t="shared" si="15"/>
        <v>4385000</v>
      </c>
      <c r="I97" s="72"/>
      <c r="J97" s="73">
        <f t="shared" si="18"/>
        <v>4385000</v>
      </c>
      <c r="K97" s="74"/>
      <c r="L97" s="131">
        <v>4170000</v>
      </c>
      <c r="M97" s="131"/>
      <c r="N97" s="130"/>
      <c r="O97" s="130"/>
      <c r="P97" s="130"/>
      <c r="Q97" s="130"/>
      <c r="R97" s="130"/>
      <c r="S97" s="130"/>
      <c r="T97" s="130"/>
      <c r="U97" s="130"/>
      <c r="V97" s="130">
        <f>J97-L97-M97-N97-O97-P97-Q97-R97-S97-T97-U97</f>
        <v>215000</v>
      </c>
      <c r="W97" s="98" t="s">
        <v>420</v>
      </c>
      <c r="X97" s="75"/>
    </row>
    <row r="98" spans="1:24" s="99" customFormat="1" ht="17.25" customHeight="1">
      <c r="A98" s="58">
        <v>95</v>
      </c>
      <c r="B98" s="59"/>
      <c r="C98" s="68" t="s">
        <v>544</v>
      </c>
      <c r="D98" s="69" t="s">
        <v>8</v>
      </c>
      <c r="E98" s="70" t="s">
        <v>57</v>
      </c>
      <c r="F98" s="63" t="str">
        <f t="shared" si="17"/>
        <v>Nguyễn Thị  Yến</v>
      </c>
      <c r="G98" s="60" t="s">
        <v>736</v>
      </c>
      <c r="H98" s="64">
        <f t="shared" si="15"/>
        <v>4385000</v>
      </c>
      <c r="I98" s="72"/>
      <c r="J98" s="73">
        <f t="shared" si="18"/>
        <v>4385000</v>
      </c>
      <c r="K98" s="74"/>
      <c r="L98" s="131"/>
      <c r="M98" s="131"/>
      <c r="N98" s="130"/>
      <c r="O98" s="130"/>
      <c r="P98" s="130"/>
      <c r="Q98" s="130"/>
      <c r="R98" s="130"/>
      <c r="S98" s="130"/>
      <c r="T98" s="130"/>
      <c r="U98" s="130"/>
      <c r="V98" s="130">
        <f>J98-L98-M98-N98-O98-P98-Q98-R98-S98-T98-U98</f>
        <v>4385000</v>
      </c>
      <c r="W98" s="98" t="s">
        <v>421</v>
      </c>
      <c r="X98" s="75"/>
    </row>
    <row r="99" spans="1:24" s="104" customFormat="1" ht="17.25" customHeight="1">
      <c r="A99" s="100"/>
      <c r="B99" s="100"/>
      <c r="C99" s="100"/>
      <c r="D99" s="244" t="s">
        <v>358</v>
      </c>
      <c r="E99" s="245"/>
      <c r="F99" s="223" t="s">
        <v>358</v>
      </c>
      <c r="G99" s="103"/>
      <c r="H99" s="101">
        <f aca="true" t="shared" si="19" ref="H99:N99">SUM(H5:H98)</f>
        <v>412190000</v>
      </c>
      <c r="I99" s="101">
        <f t="shared" si="19"/>
        <v>69723000</v>
      </c>
      <c r="J99" s="101">
        <f t="shared" si="19"/>
        <v>342467000</v>
      </c>
      <c r="K99" s="101">
        <f t="shared" si="19"/>
        <v>0</v>
      </c>
      <c r="L99" s="101">
        <f t="shared" si="19"/>
        <v>147998000</v>
      </c>
      <c r="M99" s="101">
        <f t="shared" si="19"/>
        <v>15429000</v>
      </c>
      <c r="N99" s="101">
        <f t="shared" si="19"/>
        <v>834000</v>
      </c>
      <c r="O99" s="101"/>
      <c r="P99" s="101"/>
      <c r="Q99" s="101"/>
      <c r="R99" s="101"/>
      <c r="S99" s="101"/>
      <c r="T99" s="101"/>
      <c r="U99" s="101"/>
      <c r="V99" s="101">
        <f>SUM(V5:V98)</f>
        <v>134623000</v>
      </c>
      <c r="W99" s="102"/>
      <c r="X99" s="103"/>
    </row>
    <row r="101" spans="2:24" ht="17.25" customHeight="1">
      <c r="B101" s="109"/>
      <c r="H101" s="47"/>
      <c r="I101" s="246" t="s">
        <v>737</v>
      </c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</row>
    <row r="102" spans="1:24" ht="17.25" customHeight="1">
      <c r="A102" s="248" t="s">
        <v>353</v>
      </c>
      <c r="B102" s="248"/>
      <c r="C102" s="248"/>
      <c r="D102" s="248"/>
      <c r="E102" s="110"/>
      <c r="F102" s="110"/>
      <c r="G102" s="110"/>
      <c r="H102" s="47"/>
      <c r="I102" s="247" t="s">
        <v>352</v>
      </c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</row>
  </sheetData>
  <sheetProtection/>
  <mergeCells count="6">
    <mergeCell ref="A1:X1"/>
    <mergeCell ref="D99:E99"/>
    <mergeCell ref="I101:X101"/>
    <mergeCell ref="I102:X102"/>
    <mergeCell ref="A102:D102"/>
    <mergeCell ref="A2:X2"/>
  </mergeCells>
  <conditionalFormatting sqref="C31">
    <cfRule type="duplicateValues" priority="8" dxfId="18">
      <formula>AND(COUNTIF($C$31:$C$31,C31)&gt;1,NOT(ISBLANK(C31)))</formula>
    </cfRule>
  </conditionalFormatting>
  <conditionalFormatting sqref="C9">
    <cfRule type="duplicateValues" priority="7" dxfId="18">
      <formula>AND(COUNTIF($C$9:$C$9,C9)&gt;1,NOT(ISBLANK(C9)))</formula>
    </cfRule>
  </conditionalFormatting>
  <conditionalFormatting sqref="C5:C56">
    <cfRule type="duplicateValues" priority="551" dxfId="18">
      <formula>AND(COUNTIF($C$5:$C$56,C5)&gt;1,NOT(ISBLANK(C5)))</formula>
    </cfRule>
  </conditionalFormatting>
  <conditionalFormatting sqref="C57:C70">
    <cfRule type="duplicateValues" priority="582" dxfId="18">
      <formula>AND(COUNTIF($C$57:$C$70,C57)&gt;1,NOT(ISBLANK(C57)))</formula>
    </cfRule>
  </conditionalFormatting>
  <conditionalFormatting sqref="C76:C98 C71:C74">
    <cfRule type="duplicateValues" priority="689" dxfId="18">
      <formula>AND(COUNTIF($C$76:$C$98,C71)+COUNTIF($C$71:$C$74,C71)&gt;1,NOT(ISBLANK(C71)))</formula>
    </cfRule>
  </conditionalFormatting>
  <conditionalFormatting sqref="C76:C98 C5:C74">
    <cfRule type="duplicateValues" priority="692" dxfId="18">
      <formula>AND(COUNTIF($C$76:$C$98,C5)+COUNTIF($C$5:$C$74,C5)&gt;1,NOT(ISBLANK(C5)))</formula>
    </cfRule>
  </conditionalFormatting>
  <conditionalFormatting sqref="C72:C98">
    <cfRule type="duplicateValues" priority="695" dxfId="18">
      <formula>AND(COUNTIF($C$72:$C$98,C72)&gt;1,NOT(ISBLANK(C72)))</formula>
    </cfRule>
  </conditionalFormatting>
  <printOptions/>
  <pageMargins left="0.41" right="0.34" top="0.34" bottom="0.3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2" sqref="A2:T2"/>
    </sheetView>
  </sheetViews>
  <sheetFormatPr defaultColWidth="8.796875" defaultRowHeight="17.25" customHeight="1"/>
  <cols>
    <col min="1" max="1" width="6.5" style="47" customWidth="1"/>
    <col min="2" max="2" width="9" style="109" hidden="1" customWidth="1"/>
    <col min="3" max="3" width="7.69921875" style="47" customWidth="1"/>
    <col min="4" max="4" width="0.1015625" style="105" customWidth="1"/>
    <col min="5" max="5" width="9" style="105" hidden="1" customWidth="1"/>
    <col min="6" max="6" width="20.69921875" style="105" customWidth="1"/>
    <col min="7" max="7" width="8.8984375" style="105" customWidth="1"/>
    <col min="8" max="8" width="1.69921875" style="106" hidden="1" customWidth="1"/>
    <col min="9" max="9" width="11.3984375" style="107" hidden="1" customWidth="1"/>
    <col min="10" max="10" width="12.59765625" style="108" hidden="1" customWidth="1"/>
    <col min="11" max="17" width="13.19921875" style="129" hidden="1" customWidth="1"/>
    <col min="18" max="18" width="16.59765625" style="129" customWidth="1"/>
    <col min="19" max="19" width="15.19921875" style="49" customWidth="1"/>
    <col min="20" max="20" width="10" style="47" customWidth="1"/>
    <col min="21" max="16384" width="9" style="47" customWidth="1"/>
  </cols>
  <sheetData>
    <row r="1" spans="1:20" ht="21" customHeight="1">
      <c r="A1" s="243" t="s">
        <v>935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</row>
    <row r="2" spans="1:21" ht="21" customHeight="1">
      <c r="A2" s="252" t="s">
        <v>934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27"/>
    </row>
    <row r="3" spans="2:10" ht="17.25" customHeight="1">
      <c r="B3" s="249"/>
      <c r="C3" s="249"/>
      <c r="D3" s="249"/>
      <c r="E3" s="249"/>
      <c r="F3" s="249"/>
      <c r="G3" s="249"/>
      <c r="H3" s="249"/>
      <c r="I3" s="249"/>
      <c r="J3" s="249"/>
    </row>
    <row r="4" spans="1:20" s="57" customFormat="1" ht="17.25" customHeight="1">
      <c r="A4" s="52" t="s">
        <v>545</v>
      </c>
      <c r="B4" s="52" t="s">
        <v>546</v>
      </c>
      <c r="C4" s="52" t="s">
        <v>547</v>
      </c>
      <c r="D4" s="53" t="s">
        <v>548</v>
      </c>
      <c r="E4" s="50" t="s">
        <v>549</v>
      </c>
      <c r="F4" s="50" t="s">
        <v>359</v>
      </c>
      <c r="G4" s="111" t="s">
        <v>3</v>
      </c>
      <c r="H4" s="55" t="s">
        <v>551</v>
      </c>
      <c r="I4" s="55" t="s">
        <v>552</v>
      </c>
      <c r="J4" s="55" t="s">
        <v>553</v>
      </c>
      <c r="K4" s="128" t="s">
        <v>812</v>
      </c>
      <c r="L4" s="128" t="s">
        <v>818</v>
      </c>
      <c r="M4" s="128" t="s">
        <v>821</v>
      </c>
      <c r="N4" s="128" t="s">
        <v>823</v>
      </c>
      <c r="O4" s="128" t="s">
        <v>923</v>
      </c>
      <c r="P4" s="128" t="s">
        <v>927</v>
      </c>
      <c r="Q4" s="128" t="s">
        <v>930</v>
      </c>
      <c r="R4" s="128" t="s">
        <v>831</v>
      </c>
      <c r="S4" s="56" t="s">
        <v>285</v>
      </c>
      <c r="T4" s="52" t="s">
        <v>286</v>
      </c>
    </row>
    <row r="5" spans="1:20" ht="25.5" customHeight="1">
      <c r="A5" s="58">
        <v>1</v>
      </c>
      <c r="B5" s="58">
        <v>24</v>
      </c>
      <c r="C5" s="60" t="s">
        <v>473</v>
      </c>
      <c r="D5" s="61" t="s">
        <v>738</v>
      </c>
      <c r="E5" s="62" t="s">
        <v>5</v>
      </c>
      <c r="F5" s="63" t="str">
        <f>D5&amp;" "&amp;E5</f>
        <v>Trần Thị Quỳnh  Anh</v>
      </c>
      <c r="G5" s="112" t="s">
        <v>739</v>
      </c>
      <c r="H5" s="71">
        <f>2085000+2300000</f>
        <v>4385000</v>
      </c>
      <c r="I5" s="72">
        <v>1668000</v>
      </c>
      <c r="J5" s="72">
        <f>H5-I5</f>
        <v>2717000</v>
      </c>
      <c r="K5" s="130">
        <v>2502000</v>
      </c>
      <c r="L5" s="130"/>
      <c r="M5" s="130"/>
      <c r="N5" s="130"/>
      <c r="O5" s="130"/>
      <c r="P5" s="130"/>
      <c r="Q5" s="130"/>
      <c r="R5" s="130">
        <f>J5-K5-L5-M5-N5-O5-P5-Q5</f>
        <v>215000</v>
      </c>
      <c r="S5" s="45" t="s">
        <v>422</v>
      </c>
      <c r="T5" s="113"/>
    </row>
    <row r="6" spans="1:20" ht="25.5" customHeight="1">
      <c r="A6" s="114">
        <v>2</v>
      </c>
      <c r="B6" s="59">
        <v>220</v>
      </c>
      <c r="C6" s="68" t="s">
        <v>740</v>
      </c>
      <c r="D6" s="69" t="s">
        <v>741</v>
      </c>
      <c r="E6" s="70" t="s">
        <v>5</v>
      </c>
      <c r="F6" s="63" t="str">
        <f aca="true" t="shared" si="0" ref="F6:F15">D6&amp;" "&amp;E6</f>
        <v>Dương Thị Phương  Anh</v>
      </c>
      <c r="G6" s="112" t="s">
        <v>742</v>
      </c>
      <c r="H6" s="71">
        <f aca="true" t="shared" si="1" ref="H6:H12">2085000+2300000</f>
        <v>4385000</v>
      </c>
      <c r="I6" s="65">
        <f>417000+834000</f>
        <v>1251000</v>
      </c>
      <c r="J6" s="65">
        <f>H6-I6</f>
        <v>3134000</v>
      </c>
      <c r="K6" s="131"/>
      <c r="L6" s="131"/>
      <c r="M6" s="130"/>
      <c r="N6" s="130">
        <v>1251000</v>
      </c>
      <c r="O6" s="130"/>
      <c r="P6" s="130"/>
      <c r="Q6" s="130"/>
      <c r="R6" s="130">
        <f aca="true" t="shared" si="2" ref="R6:R15">J6-K6-L6-M6-N6-O6-P6-Q6</f>
        <v>1883000</v>
      </c>
      <c r="S6" s="46" t="s">
        <v>917</v>
      </c>
      <c r="T6" s="74"/>
    </row>
    <row r="7" spans="1:20" ht="25.5" customHeight="1">
      <c r="A7" s="58">
        <v>3</v>
      </c>
      <c r="B7" s="59">
        <v>239</v>
      </c>
      <c r="C7" s="68" t="s">
        <v>474</v>
      </c>
      <c r="D7" s="69" t="s">
        <v>743</v>
      </c>
      <c r="E7" s="70" t="s">
        <v>5</v>
      </c>
      <c r="F7" s="63" t="str">
        <f t="shared" si="0"/>
        <v>Lê Thị Quỳnh  Anh</v>
      </c>
      <c r="G7" s="112" t="s">
        <v>744</v>
      </c>
      <c r="H7" s="71">
        <f t="shared" si="1"/>
        <v>4385000</v>
      </c>
      <c r="I7" s="72"/>
      <c r="J7" s="65">
        <f aca="true" t="shared" si="3" ref="J7:J15">H7-I7</f>
        <v>4385000</v>
      </c>
      <c r="K7" s="131"/>
      <c r="L7" s="131"/>
      <c r="M7" s="130"/>
      <c r="N7" s="130">
        <v>1668000</v>
      </c>
      <c r="O7" s="130"/>
      <c r="P7" s="130"/>
      <c r="Q7" s="130"/>
      <c r="R7" s="130">
        <f t="shared" si="2"/>
        <v>2717000</v>
      </c>
      <c r="S7" s="46" t="s">
        <v>423</v>
      </c>
      <c r="T7" s="74"/>
    </row>
    <row r="8" spans="1:20" ht="25.5" customHeight="1">
      <c r="A8" s="114">
        <v>4</v>
      </c>
      <c r="B8" s="59">
        <v>226</v>
      </c>
      <c r="C8" s="68" t="s">
        <v>475</v>
      </c>
      <c r="D8" s="69" t="s">
        <v>745</v>
      </c>
      <c r="E8" s="70" t="s">
        <v>29</v>
      </c>
      <c r="F8" s="63" t="str">
        <f t="shared" si="0"/>
        <v>Nguyễn Thị Ngọc  Huyền</v>
      </c>
      <c r="G8" s="112" t="s">
        <v>746</v>
      </c>
      <c r="H8" s="71">
        <f t="shared" si="1"/>
        <v>4385000</v>
      </c>
      <c r="I8" s="72">
        <f>417000+834000</f>
        <v>1251000</v>
      </c>
      <c r="J8" s="65">
        <f t="shared" si="3"/>
        <v>3134000</v>
      </c>
      <c r="K8" s="131"/>
      <c r="L8" s="131"/>
      <c r="M8" s="130"/>
      <c r="N8" s="130"/>
      <c r="O8" s="130"/>
      <c r="P8" s="130">
        <v>2919000</v>
      </c>
      <c r="Q8" s="130"/>
      <c r="R8" s="130">
        <f t="shared" si="2"/>
        <v>215000</v>
      </c>
      <c r="S8" s="46" t="s">
        <v>424</v>
      </c>
      <c r="T8" s="74"/>
    </row>
    <row r="9" spans="1:20" ht="25.5" customHeight="1">
      <c r="A9" s="58">
        <v>5</v>
      </c>
      <c r="B9" s="59">
        <v>100</v>
      </c>
      <c r="C9" s="68" t="s">
        <v>476</v>
      </c>
      <c r="D9" s="69" t="s">
        <v>748</v>
      </c>
      <c r="E9" s="70" t="s">
        <v>102</v>
      </c>
      <c r="F9" s="63" t="str">
        <f t="shared" si="0"/>
        <v>Vũ Thùy  Linh</v>
      </c>
      <c r="G9" s="112" t="s">
        <v>749</v>
      </c>
      <c r="H9" s="71">
        <f t="shared" si="1"/>
        <v>4385000</v>
      </c>
      <c r="I9" s="65">
        <v>1251000</v>
      </c>
      <c r="J9" s="65">
        <f t="shared" si="3"/>
        <v>3134000</v>
      </c>
      <c r="K9" s="131">
        <v>2919000</v>
      </c>
      <c r="L9" s="131"/>
      <c r="M9" s="130"/>
      <c r="N9" s="130"/>
      <c r="O9" s="130"/>
      <c r="P9" s="130"/>
      <c r="Q9" s="130"/>
      <c r="R9" s="130">
        <f t="shared" si="2"/>
        <v>215000</v>
      </c>
      <c r="S9" s="46" t="s">
        <v>451</v>
      </c>
      <c r="T9" s="74"/>
    </row>
    <row r="10" spans="1:20" ht="25.5" customHeight="1">
      <c r="A10" s="114">
        <v>6</v>
      </c>
      <c r="B10" s="116">
        <v>493</v>
      </c>
      <c r="C10" s="76" t="s">
        <v>477</v>
      </c>
      <c r="D10" s="77" t="s">
        <v>30</v>
      </c>
      <c r="E10" s="70" t="s">
        <v>37</v>
      </c>
      <c r="F10" s="63" t="str">
        <f t="shared" si="0"/>
        <v>Trương Thị  Mỹ</v>
      </c>
      <c r="G10" s="117" t="s">
        <v>721</v>
      </c>
      <c r="H10" s="71">
        <f t="shared" si="1"/>
        <v>4385000</v>
      </c>
      <c r="I10" s="72"/>
      <c r="J10" s="65">
        <f t="shared" si="3"/>
        <v>4385000</v>
      </c>
      <c r="K10" s="131">
        <v>4170000</v>
      </c>
      <c r="L10" s="131"/>
      <c r="M10" s="130"/>
      <c r="N10" s="130"/>
      <c r="O10" s="130"/>
      <c r="P10" s="130"/>
      <c r="Q10" s="130"/>
      <c r="R10" s="130">
        <f t="shared" si="2"/>
        <v>215000</v>
      </c>
      <c r="S10" s="46" t="s">
        <v>425</v>
      </c>
      <c r="T10" s="74"/>
    </row>
    <row r="11" spans="1:20" ht="25.5" customHeight="1">
      <c r="A11" s="58">
        <v>7</v>
      </c>
      <c r="B11" s="115"/>
      <c r="C11" s="60" t="s">
        <v>478</v>
      </c>
      <c r="D11" s="61" t="s">
        <v>663</v>
      </c>
      <c r="E11" s="62" t="s">
        <v>750</v>
      </c>
      <c r="F11" s="63" t="str">
        <f t="shared" si="0"/>
        <v>Hà Thị  Như</v>
      </c>
      <c r="G11" s="112" t="s">
        <v>751</v>
      </c>
      <c r="H11" s="71">
        <f t="shared" si="1"/>
        <v>4385000</v>
      </c>
      <c r="I11" s="65">
        <v>2085000</v>
      </c>
      <c r="J11" s="65">
        <f t="shared" si="3"/>
        <v>2300000</v>
      </c>
      <c r="K11" s="132">
        <v>2085000</v>
      </c>
      <c r="L11" s="132"/>
      <c r="M11" s="140"/>
      <c r="N11" s="140"/>
      <c r="O11" s="140"/>
      <c r="P11" s="140"/>
      <c r="Q11" s="140"/>
      <c r="R11" s="130">
        <f t="shared" si="2"/>
        <v>215000</v>
      </c>
      <c r="S11" s="46" t="s">
        <v>426</v>
      </c>
      <c r="T11" s="74"/>
    </row>
    <row r="12" spans="1:20" ht="25.5" customHeight="1">
      <c r="A12" s="114">
        <v>8</v>
      </c>
      <c r="B12" s="115"/>
      <c r="C12" s="60" t="s">
        <v>479</v>
      </c>
      <c r="D12" s="61" t="s">
        <v>14</v>
      </c>
      <c r="E12" s="62" t="s">
        <v>752</v>
      </c>
      <c r="F12" s="63" t="str">
        <f t="shared" si="0"/>
        <v>Hoàng Thị Thơm</v>
      </c>
      <c r="G12" s="112" t="s">
        <v>753</v>
      </c>
      <c r="H12" s="71">
        <f t="shared" si="1"/>
        <v>4385000</v>
      </c>
      <c r="I12" s="65">
        <v>2085000</v>
      </c>
      <c r="J12" s="65">
        <f t="shared" si="3"/>
        <v>2300000</v>
      </c>
      <c r="K12" s="132">
        <v>2085000</v>
      </c>
      <c r="L12" s="132"/>
      <c r="M12" s="140"/>
      <c r="N12" s="140"/>
      <c r="O12" s="140"/>
      <c r="P12" s="140"/>
      <c r="Q12" s="140"/>
      <c r="R12" s="130">
        <f t="shared" si="2"/>
        <v>215000</v>
      </c>
      <c r="S12" s="46" t="s">
        <v>427</v>
      </c>
      <c r="T12" s="74"/>
    </row>
    <row r="13" spans="1:20" ht="25.5" customHeight="1">
      <c r="A13" s="58">
        <v>9</v>
      </c>
      <c r="B13" s="59"/>
      <c r="C13" s="68"/>
      <c r="D13" s="69"/>
      <c r="E13" s="70"/>
      <c r="F13" s="63" t="s">
        <v>915</v>
      </c>
      <c r="G13" s="112"/>
      <c r="H13" s="71">
        <f>2085000+2300000</f>
        <v>4385000</v>
      </c>
      <c r="I13" s="72"/>
      <c r="J13" s="65">
        <f t="shared" si="3"/>
        <v>4385000</v>
      </c>
      <c r="K13" s="131"/>
      <c r="L13" s="131"/>
      <c r="M13" s="130"/>
      <c r="N13" s="130"/>
      <c r="O13" s="130"/>
      <c r="P13" s="130"/>
      <c r="Q13" s="130"/>
      <c r="R13" s="130">
        <f t="shared" si="2"/>
        <v>4385000</v>
      </c>
      <c r="S13" s="46" t="s">
        <v>916</v>
      </c>
      <c r="T13" s="74"/>
    </row>
    <row r="14" spans="1:20" ht="25.5" customHeight="1">
      <c r="A14" s="114">
        <v>10</v>
      </c>
      <c r="B14" s="115">
        <v>84</v>
      </c>
      <c r="C14" s="44" t="s">
        <v>480</v>
      </c>
      <c r="D14" s="118" t="s">
        <v>8</v>
      </c>
      <c r="E14" s="119" t="s">
        <v>47</v>
      </c>
      <c r="F14" s="63" t="str">
        <f t="shared" si="0"/>
        <v>Nguyễn Thị  Thủy</v>
      </c>
      <c r="G14" s="120" t="s">
        <v>754</v>
      </c>
      <c r="H14" s="71">
        <f>2085000+2300000</f>
        <v>4385000</v>
      </c>
      <c r="I14" s="121"/>
      <c r="J14" s="65">
        <f t="shared" si="3"/>
        <v>4385000</v>
      </c>
      <c r="K14" s="134"/>
      <c r="L14" s="134">
        <v>4170000</v>
      </c>
      <c r="M14" s="141"/>
      <c r="N14" s="141"/>
      <c r="O14" s="141"/>
      <c r="P14" s="141"/>
      <c r="Q14" s="141"/>
      <c r="R14" s="130">
        <f t="shared" si="2"/>
        <v>215000</v>
      </c>
      <c r="S14" s="46" t="s">
        <v>428</v>
      </c>
      <c r="T14" s="74"/>
    </row>
    <row r="15" spans="1:20" ht="25.5" customHeight="1">
      <c r="A15" s="58">
        <v>11</v>
      </c>
      <c r="B15" s="59">
        <v>178</v>
      </c>
      <c r="C15" s="68" t="s">
        <v>481</v>
      </c>
      <c r="D15" s="69" t="s">
        <v>148</v>
      </c>
      <c r="E15" s="70" t="s">
        <v>755</v>
      </c>
      <c r="F15" s="63" t="str">
        <f t="shared" si="0"/>
        <v>Hoàng Thị  Trúc</v>
      </c>
      <c r="G15" s="60" t="s">
        <v>756</v>
      </c>
      <c r="H15" s="71">
        <f>2085000+2300000</f>
        <v>4385000</v>
      </c>
      <c r="I15" s="72">
        <v>2085000</v>
      </c>
      <c r="J15" s="65">
        <f t="shared" si="3"/>
        <v>2300000</v>
      </c>
      <c r="K15" s="131">
        <v>2085000</v>
      </c>
      <c r="L15" s="131"/>
      <c r="M15" s="130"/>
      <c r="N15" s="130"/>
      <c r="O15" s="130"/>
      <c r="P15" s="130"/>
      <c r="Q15" s="130"/>
      <c r="R15" s="130">
        <f t="shared" si="2"/>
        <v>215000</v>
      </c>
      <c r="S15" s="46" t="s">
        <v>429</v>
      </c>
      <c r="T15" s="74"/>
    </row>
    <row r="16" spans="1:20" s="104" customFormat="1" ht="25.5" customHeight="1">
      <c r="A16" s="103"/>
      <c r="B16" s="122"/>
      <c r="C16" s="103"/>
      <c r="D16" s="250" t="s">
        <v>358</v>
      </c>
      <c r="E16" s="251"/>
      <c r="F16" s="212" t="s">
        <v>358</v>
      </c>
      <c r="G16" s="123"/>
      <c r="H16" s="124">
        <f aca="true" t="shared" si="4" ref="H16:N16">SUM(H5:H15)</f>
        <v>48235000</v>
      </c>
      <c r="I16" s="124">
        <f t="shared" si="4"/>
        <v>11676000</v>
      </c>
      <c r="J16" s="124">
        <f t="shared" si="4"/>
        <v>36559000</v>
      </c>
      <c r="K16" s="124">
        <f t="shared" si="4"/>
        <v>15846000</v>
      </c>
      <c r="L16" s="124">
        <f t="shared" si="4"/>
        <v>4170000</v>
      </c>
      <c r="M16" s="124">
        <f t="shared" si="4"/>
        <v>0</v>
      </c>
      <c r="N16" s="124">
        <f t="shared" si="4"/>
        <v>2919000</v>
      </c>
      <c r="O16" s="178"/>
      <c r="P16" s="178"/>
      <c r="Q16" s="178"/>
      <c r="R16" s="220">
        <f>SUM(R5:R15)</f>
        <v>10705000</v>
      </c>
      <c r="S16" s="102"/>
      <c r="T16" s="103"/>
    </row>
    <row r="18" spans="8:20" ht="17.25" customHeight="1">
      <c r="H18" s="47"/>
      <c r="I18" s="246" t="s">
        <v>737</v>
      </c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</row>
    <row r="19" spans="1:20" ht="17.25" customHeight="1">
      <c r="A19" s="248" t="s">
        <v>353</v>
      </c>
      <c r="B19" s="248"/>
      <c r="C19" s="248"/>
      <c r="D19" s="248"/>
      <c r="E19" s="110"/>
      <c r="F19" s="110"/>
      <c r="G19" s="110"/>
      <c r="H19" s="47"/>
      <c r="I19" s="247" t="s">
        <v>352</v>
      </c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</row>
  </sheetData>
  <sheetProtection/>
  <mergeCells count="7">
    <mergeCell ref="A1:T1"/>
    <mergeCell ref="B3:J3"/>
    <mergeCell ref="D16:E16"/>
    <mergeCell ref="I18:T18"/>
    <mergeCell ref="I19:T19"/>
    <mergeCell ref="A2:T2"/>
    <mergeCell ref="A19:D19"/>
  </mergeCells>
  <conditionalFormatting sqref="C14">
    <cfRule type="duplicateValues" priority="5" dxfId="18">
      <formula>AND(COUNTIF($C$14:$C$14,C14)&gt;1,NOT(ISBLANK(C14)))</formula>
    </cfRule>
  </conditionalFormatting>
  <conditionalFormatting sqref="C5:C11">
    <cfRule type="duplicateValues" priority="118" dxfId="18">
      <formula>AND(COUNTIF($C$5:$C$11,C5)&gt;1,NOT(ISBLANK(C5)))</formula>
    </cfRule>
  </conditionalFormatting>
  <conditionalFormatting sqref="C15">
    <cfRule type="duplicateValues" priority="130" dxfId="18">
      <formula>AND(COUNTIF($C$15:$C$15,C15)&gt;1,NOT(ISBLANK(C15)))</formula>
    </cfRule>
  </conditionalFormatting>
  <conditionalFormatting sqref="C12:C15">
    <cfRule type="duplicateValues" priority="132" dxfId="18">
      <formula>AND(COUNTIF($C$12:$C$15,C12)&gt;1,NOT(ISBLANK(C12)))</formula>
    </cfRule>
  </conditionalFormatting>
  <conditionalFormatting sqref="C5:C15">
    <cfRule type="duplicateValues" priority="133" dxfId="18">
      <formula>AND(COUNTIF($C$5:$C$15,C5)&gt;1,NOT(ISBLANK(C5)))</formula>
    </cfRule>
  </conditionalFormatting>
  <printOptions/>
  <pageMargins left="0.7" right="0.33" top="0.33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2" sqref="A2:U2"/>
    </sheetView>
  </sheetViews>
  <sheetFormatPr defaultColWidth="8.796875" defaultRowHeight="17.25" customHeight="1"/>
  <cols>
    <col min="1" max="1" width="5.19921875" style="168" customWidth="1"/>
    <col min="2" max="2" width="0.1015625" style="202" hidden="1" customWidth="1"/>
    <col min="3" max="3" width="8.5" style="168" customWidth="1"/>
    <col min="4" max="4" width="9" style="203" hidden="1" customWidth="1"/>
    <col min="5" max="5" width="0.203125" style="203" hidden="1" customWidth="1"/>
    <col min="6" max="6" width="21.5" style="203" customWidth="1"/>
    <col min="7" max="7" width="7.69921875" style="203" customWidth="1"/>
    <col min="8" max="8" width="11.3984375" style="207" hidden="1" customWidth="1"/>
    <col min="9" max="9" width="11.19921875" style="208" hidden="1" customWidth="1"/>
    <col min="10" max="18" width="12" style="209" hidden="1" customWidth="1"/>
    <col min="19" max="19" width="14.09765625" style="209" customWidth="1"/>
    <col min="20" max="20" width="14.59765625" style="181" customWidth="1"/>
    <col min="21" max="21" width="18" style="168" customWidth="1"/>
    <col min="22" max="16384" width="9" style="168" customWidth="1"/>
  </cols>
  <sheetData>
    <row r="1" spans="1:21" ht="17.25" customHeight="1">
      <c r="A1" s="253" t="s">
        <v>933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ht="17.25" customHeight="1">
      <c r="A2" s="252" t="s">
        <v>934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spans="2:19" ht="17.25" customHeight="1">
      <c r="B3" s="254"/>
      <c r="C3" s="254"/>
      <c r="D3" s="254"/>
      <c r="E3" s="254"/>
      <c r="F3" s="254"/>
      <c r="G3" s="254"/>
      <c r="H3" s="254"/>
      <c r="I3" s="254"/>
      <c r="J3" s="254"/>
      <c r="K3" s="180"/>
      <c r="L3" s="180"/>
      <c r="M3" s="180"/>
      <c r="N3" s="180"/>
      <c r="O3" s="180"/>
      <c r="P3" s="180"/>
      <c r="Q3" s="180"/>
      <c r="R3" s="180"/>
      <c r="S3" s="180"/>
    </row>
    <row r="4" spans="1:21" s="190" customFormat="1" ht="17.25" customHeight="1">
      <c r="A4" s="182" t="s">
        <v>545</v>
      </c>
      <c r="B4" s="182" t="s">
        <v>546</v>
      </c>
      <c r="C4" s="182" t="s">
        <v>547</v>
      </c>
      <c r="D4" s="183" t="s">
        <v>548</v>
      </c>
      <c r="E4" s="184" t="s">
        <v>549</v>
      </c>
      <c r="F4" s="185" t="s">
        <v>359</v>
      </c>
      <c r="G4" s="185" t="s">
        <v>550</v>
      </c>
      <c r="H4" s="186" t="s">
        <v>551</v>
      </c>
      <c r="I4" s="186" t="s">
        <v>552</v>
      </c>
      <c r="J4" s="186" t="s">
        <v>553</v>
      </c>
      <c r="K4" s="187" t="s">
        <v>812</v>
      </c>
      <c r="L4" s="187" t="s">
        <v>818</v>
      </c>
      <c r="M4" s="187" t="s">
        <v>822</v>
      </c>
      <c r="N4" s="187" t="s">
        <v>823</v>
      </c>
      <c r="O4" s="187" t="s">
        <v>842</v>
      </c>
      <c r="P4" s="187" t="s">
        <v>843</v>
      </c>
      <c r="Q4" s="187" t="s">
        <v>45</v>
      </c>
      <c r="R4" s="187" t="s">
        <v>927</v>
      </c>
      <c r="S4" s="187" t="s">
        <v>831</v>
      </c>
      <c r="T4" s="188" t="s">
        <v>285</v>
      </c>
      <c r="U4" s="189" t="s">
        <v>286</v>
      </c>
    </row>
    <row r="5" spans="1:21" ht="22.5" customHeight="1">
      <c r="A5" s="191">
        <v>1</v>
      </c>
      <c r="B5" s="193">
        <v>8</v>
      </c>
      <c r="C5" s="60" t="s">
        <v>452</v>
      </c>
      <c r="D5" s="61" t="s">
        <v>757</v>
      </c>
      <c r="E5" s="62" t="s">
        <v>758</v>
      </c>
      <c r="F5" s="192" t="str">
        <f aca="true" t="shared" si="0" ref="F5:F20">D5&amp;" "&amp;E5</f>
        <v>Nông Đức  Cần</v>
      </c>
      <c r="G5" s="112" t="s">
        <v>759</v>
      </c>
      <c r="H5" s="125">
        <f aca="true" t="shared" si="1" ref="H5:H23">2465000+2680000</f>
        <v>5145000</v>
      </c>
      <c r="I5" s="65">
        <v>493000</v>
      </c>
      <c r="J5" s="72">
        <f aca="true" t="shared" si="2" ref="J5:J20">H5-I5</f>
        <v>4652000</v>
      </c>
      <c r="K5" s="72">
        <v>4437000</v>
      </c>
      <c r="L5" s="72"/>
      <c r="M5" s="126"/>
      <c r="N5" s="126"/>
      <c r="O5" s="126"/>
      <c r="P5" s="126"/>
      <c r="Q5" s="126"/>
      <c r="R5" s="126"/>
      <c r="S5" s="126">
        <f aca="true" t="shared" si="3" ref="S5:S23">J5-K5-L5-M5-N5-O5-P5</f>
        <v>215000</v>
      </c>
      <c r="T5" s="167" t="s">
        <v>430</v>
      </c>
      <c r="U5" s="164"/>
    </row>
    <row r="6" spans="1:21" ht="22.5" customHeight="1">
      <c r="A6" s="193">
        <v>2</v>
      </c>
      <c r="B6" s="116">
        <v>462</v>
      </c>
      <c r="C6" s="60" t="s">
        <v>453</v>
      </c>
      <c r="D6" s="61" t="s">
        <v>760</v>
      </c>
      <c r="E6" s="62" t="s">
        <v>761</v>
      </c>
      <c r="F6" s="192" t="str">
        <f t="shared" si="0"/>
        <v>Vũ Hữu  Chất</v>
      </c>
      <c r="G6" s="112" t="s">
        <v>762</v>
      </c>
      <c r="H6" s="125">
        <f t="shared" si="1"/>
        <v>5145000</v>
      </c>
      <c r="I6" s="72">
        <v>1000000</v>
      </c>
      <c r="J6" s="72">
        <f t="shared" si="2"/>
        <v>4145000</v>
      </c>
      <c r="K6" s="72"/>
      <c r="L6" s="72"/>
      <c r="M6" s="126"/>
      <c r="N6" s="126"/>
      <c r="O6" s="126"/>
      <c r="P6" s="126"/>
      <c r="Q6" s="126"/>
      <c r="R6" s="126"/>
      <c r="S6" s="126">
        <f t="shared" si="3"/>
        <v>4145000</v>
      </c>
      <c r="T6" s="167" t="s">
        <v>431</v>
      </c>
      <c r="U6" s="164"/>
    </row>
    <row r="7" spans="1:21" ht="22.5" customHeight="1">
      <c r="A7" s="191">
        <v>3</v>
      </c>
      <c r="B7" s="193">
        <v>13</v>
      </c>
      <c r="C7" s="60" t="s">
        <v>454</v>
      </c>
      <c r="D7" s="61" t="s">
        <v>763</v>
      </c>
      <c r="E7" s="62" t="s">
        <v>177</v>
      </c>
      <c r="F7" s="192" t="str">
        <f t="shared" si="0"/>
        <v>Nguyễn Kim  Chung</v>
      </c>
      <c r="G7" s="112" t="s">
        <v>764</v>
      </c>
      <c r="H7" s="125">
        <f t="shared" si="1"/>
        <v>5145000</v>
      </c>
      <c r="I7" s="72">
        <v>1479000</v>
      </c>
      <c r="J7" s="72">
        <f t="shared" si="2"/>
        <v>3666000</v>
      </c>
      <c r="K7" s="72"/>
      <c r="L7" s="72"/>
      <c r="M7" s="126"/>
      <c r="N7" s="126"/>
      <c r="O7" s="126"/>
      <c r="P7" s="126"/>
      <c r="Q7" s="126"/>
      <c r="R7" s="126"/>
      <c r="S7" s="126">
        <f t="shared" si="3"/>
        <v>3666000</v>
      </c>
      <c r="T7" s="167" t="s">
        <v>432</v>
      </c>
      <c r="U7" s="164"/>
    </row>
    <row r="8" spans="1:21" ht="22.5" customHeight="1">
      <c r="A8" s="193">
        <v>4</v>
      </c>
      <c r="B8" s="193">
        <v>264</v>
      </c>
      <c r="C8" s="60" t="s">
        <v>455</v>
      </c>
      <c r="D8" s="61" t="s">
        <v>699</v>
      </c>
      <c r="E8" s="62" t="s">
        <v>179</v>
      </c>
      <c r="F8" s="192" t="str">
        <f t="shared" si="0"/>
        <v>Nguyễn Đình  Công</v>
      </c>
      <c r="G8" s="112" t="s">
        <v>765</v>
      </c>
      <c r="H8" s="125">
        <f t="shared" si="1"/>
        <v>5145000</v>
      </c>
      <c r="I8" s="72">
        <v>1479000</v>
      </c>
      <c r="J8" s="72">
        <f t="shared" si="2"/>
        <v>3666000</v>
      </c>
      <c r="K8" s="72">
        <v>3451000</v>
      </c>
      <c r="L8" s="72"/>
      <c r="M8" s="126"/>
      <c r="N8" s="126"/>
      <c r="O8" s="126"/>
      <c r="P8" s="126"/>
      <c r="Q8" s="126"/>
      <c r="R8" s="126"/>
      <c r="S8" s="126">
        <f t="shared" si="3"/>
        <v>215000</v>
      </c>
      <c r="T8" s="167" t="s">
        <v>433</v>
      </c>
      <c r="U8" s="164"/>
    </row>
    <row r="9" spans="1:21" ht="22.5" customHeight="1">
      <c r="A9" s="191">
        <v>5</v>
      </c>
      <c r="B9" s="193">
        <v>315</v>
      </c>
      <c r="C9" s="60" t="s">
        <v>766</v>
      </c>
      <c r="D9" s="61" t="s">
        <v>767</v>
      </c>
      <c r="E9" s="62" t="s">
        <v>570</v>
      </c>
      <c r="F9" s="192" t="str">
        <f t="shared" si="0"/>
        <v>Phùng Văn  Cương</v>
      </c>
      <c r="G9" s="112" t="s">
        <v>584</v>
      </c>
      <c r="H9" s="125">
        <f t="shared" si="1"/>
        <v>5145000</v>
      </c>
      <c r="I9" s="72"/>
      <c r="J9" s="72">
        <f t="shared" si="2"/>
        <v>5145000</v>
      </c>
      <c r="K9" s="72"/>
      <c r="L9" s="72"/>
      <c r="M9" s="126">
        <v>2500000</v>
      </c>
      <c r="N9" s="126"/>
      <c r="O9" s="126"/>
      <c r="P9" s="126"/>
      <c r="Q9" s="126"/>
      <c r="R9" s="126"/>
      <c r="S9" s="126">
        <f t="shared" si="3"/>
        <v>2645000</v>
      </c>
      <c r="T9" s="167" t="s">
        <v>867</v>
      </c>
      <c r="U9" s="164"/>
    </row>
    <row r="10" spans="1:21" ht="22.5" customHeight="1">
      <c r="A10" s="193">
        <v>6</v>
      </c>
      <c r="B10" s="116">
        <v>419</v>
      </c>
      <c r="C10" s="60" t="s">
        <v>456</v>
      </c>
      <c r="D10" s="61" t="s">
        <v>768</v>
      </c>
      <c r="E10" s="62" t="s">
        <v>769</v>
      </c>
      <c r="F10" s="192" t="str">
        <f t="shared" si="0"/>
        <v>Nguyễn Bỉnh  Định</v>
      </c>
      <c r="G10" s="112" t="s">
        <v>770</v>
      </c>
      <c r="H10" s="125">
        <f t="shared" si="1"/>
        <v>5145000</v>
      </c>
      <c r="I10" s="194">
        <v>2465000</v>
      </c>
      <c r="J10" s="72">
        <f t="shared" si="2"/>
        <v>2680000</v>
      </c>
      <c r="K10" s="72"/>
      <c r="L10" s="72"/>
      <c r="M10" s="126"/>
      <c r="N10" s="126"/>
      <c r="O10" s="126"/>
      <c r="P10" s="126"/>
      <c r="Q10" s="126"/>
      <c r="R10" s="126"/>
      <c r="S10" s="126">
        <f t="shared" si="3"/>
        <v>2680000</v>
      </c>
      <c r="T10" s="167" t="s">
        <v>434</v>
      </c>
      <c r="U10" s="164"/>
    </row>
    <row r="11" spans="1:21" ht="22.5" customHeight="1">
      <c r="A11" s="191">
        <v>7</v>
      </c>
      <c r="B11" s="116">
        <v>488</v>
      </c>
      <c r="C11" s="60" t="s">
        <v>457</v>
      </c>
      <c r="D11" s="61" t="s">
        <v>771</v>
      </c>
      <c r="E11" s="62" t="s">
        <v>772</v>
      </c>
      <c r="F11" s="192" t="str">
        <f t="shared" si="0"/>
        <v>Dương Công  Hậu </v>
      </c>
      <c r="G11" s="112" t="s">
        <v>575</v>
      </c>
      <c r="H11" s="125">
        <f t="shared" si="1"/>
        <v>5145000</v>
      </c>
      <c r="I11" s="72">
        <v>493000</v>
      </c>
      <c r="J11" s="72">
        <f t="shared" si="2"/>
        <v>4652000</v>
      </c>
      <c r="K11" s="72">
        <v>4437000</v>
      </c>
      <c r="L11" s="72"/>
      <c r="M11" s="126"/>
      <c r="N11" s="126"/>
      <c r="O11" s="126"/>
      <c r="P11" s="126"/>
      <c r="Q11" s="126"/>
      <c r="R11" s="126"/>
      <c r="S11" s="126">
        <f t="shared" si="3"/>
        <v>215000</v>
      </c>
      <c r="T11" s="167" t="s">
        <v>435</v>
      </c>
      <c r="U11" s="164"/>
    </row>
    <row r="12" spans="1:21" ht="22.5" customHeight="1">
      <c r="A12" s="193">
        <v>8</v>
      </c>
      <c r="B12" s="193">
        <v>56</v>
      </c>
      <c r="C12" s="60" t="s">
        <v>458</v>
      </c>
      <c r="D12" s="61" t="s">
        <v>773</v>
      </c>
      <c r="E12" s="62" t="s">
        <v>774</v>
      </c>
      <c r="F12" s="192" t="str">
        <f t="shared" si="0"/>
        <v>Dương Xuân  Hóa</v>
      </c>
      <c r="G12" s="112" t="s">
        <v>775</v>
      </c>
      <c r="H12" s="125">
        <f t="shared" si="1"/>
        <v>5145000</v>
      </c>
      <c r="I12" s="72">
        <v>1479000</v>
      </c>
      <c r="J12" s="72">
        <f t="shared" si="2"/>
        <v>3666000</v>
      </c>
      <c r="K12" s="72"/>
      <c r="L12" s="72"/>
      <c r="M12" s="126"/>
      <c r="N12" s="126"/>
      <c r="O12" s="126"/>
      <c r="P12" s="126"/>
      <c r="Q12" s="126"/>
      <c r="R12" s="126"/>
      <c r="S12" s="126">
        <f t="shared" si="3"/>
        <v>3666000</v>
      </c>
      <c r="T12" s="167" t="s">
        <v>436</v>
      </c>
      <c r="U12" s="164"/>
    </row>
    <row r="13" spans="1:21" ht="22.5" customHeight="1">
      <c r="A13" s="191">
        <v>9</v>
      </c>
      <c r="B13" s="193"/>
      <c r="C13" s="60" t="s">
        <v>459</v>
      </c>
      <c r="D13" s="61" t="s">
        <v>776</v>
      </c>
      <c r="E13" s="62" t="s">
        <v>777</v>
      </c>
      <c r="F13" s="192" t="str">
        <f t="shared" si="0"/>
        <v>Đào Bốc Hỏa</v>
      </c>
      <c r="G13" s="112" t="s">
        <v>778</v>
      </c>
      <c r="H13" s="125">
        <f t="shared" si="1"/>
        <v>5145000</v>
      </c>
      <c r="I13" s="65">
        <v>2456000</v>
      </c>
      <c r="J13" s="72">
        <f t="shared" si="2"/>
        <v>2689000</v>
      </c>
      <c r="K13" s="72">
        <v>2474000</v>
      </c>
      <c r="L13" s="72"/>
      <c r="M13" s="126"/>
      <c r="N13" s="126"/>
      <c r="O13" s="126"/>
      <c r="P13" s="126"/>
      <c r="Q13" s="126"/>
      <c r="R13" s="126"/>
      <c r="S13" s="126">
        <f t="shared" si="3"/>
        <v>215000</v>
      </c>
      <c r="T13" s="167" t="s">
        <v>437</v>
      </c>
      <c r="U13" s="164"/>
    </row>
    <row r="14" spans="1:21" ht="22.5" customHeight="1">
      <c r="A14" s="193">
        <v>10</v>
      </c>
      <c r="B14" s="193">
        <v>152</v>
      </c>
      <c r="C14" s="60" t="s">
        <v>460</v>
      </c>
      <c r="D14" s="61" t="s">
        <v>779</v>
      </c>
      <c r="E14" s="62" t="s">
        <v>221</v>
      </c>
      <c r="F14" s="192" t="str">
        <f t="shared" si="0"/>
        <v>Hoàng Quốc  Hùng</v>
      </c>
      <c r="G14" s="112" t="s">
        <v>778</v>
      </c>
      <c r="H14" s="125">
        <f t="shared" si="1"/>
        <v>5145000</v>
      </c>
      <c r="I14" s="65">
        <v>2465000</v>
      </c>
      <c r="J14" s="72">
        <f t="shared" si="2"/>
        <v>2680000</v>
      </c>
      <c r="K14" s="72">
        <v>2465000</v>
      </c>
      <c r="L14" s="72"/>
      <c r="M14" s="126"/>
      <c r="N14" s="126"/>
      <c r="O14" s="126"/>
      <c r="P14" s="126"/>
      <c r="Q14" s="126"/>
      <c r="R14" s="126"/>
      <c r="S14" s="126">
        <f t="shared" si="3"/>
        <v>215000</v>
      </c>
      <c r="T14" s="167" t="s">
        <v>438</v>
      </c>
      <c r="U14" s="164"/>
    </row>
    <row r="15" spans="1:21" ht="22.5" customHeight="1">
      <c r="A15" s="191">
        <v>11</v>
      </c>
      <c r="B15" s="116">
        <v>457</v>
      </c>
      <c r="C15" s="60" t="s">
        <v>461</v>
      </c>
      <c r="D15" s="61" t="s">
        <v>780</v>
      </c>
      <c r="E15" s="62" t="s">
        <v>617</v>
      </c>
      <c r="F15" s="192" t="str">
        <f t="shared" si="0"/>
        <v>Nguyễn Danh  Hưởng</v>
      </c>
      <c r="G15" s="112" t="s">
        <v>610</v>
      </c>
      <c r="H15" s="125">
        <f t="shared" si="1"/>
        <v>5145000</v>
      </c>
      <c r="I15" s="194">
        <v>493000</v>
      </c>
      <c r="J15" s="72">
        <f t="shared" si="2"/>
        <v>4652000</v>
      </c>
      <c r="K15" s="72"/>
      <c r="L15" s="72"/>
      <c r="M15" s="126"/>
      <c r="N15" s="126">
        <v>3000000</v>
      </c>
      <c r="O15" s="126"/>
      <c r="P15" s="126"/>
      <c r="Q15" s="126"/>
      <c r="R15" s="126"/>
      <c r="S15" s="126">
        <f t="shared" si="3"/>
        <v>1652000</v>
      </c>
      <c r="T15" s="167" t="s">
        <v>439</v>
      </c>
      <c r="U15" s="164"/>
    </row>
    <row r="16" spans="1:21" ht="22.5" customHeight="1">
      <c r="A16" s="193">
        <v>12</v>
      </c>
      <c r="B16" s="116">
        <v>456</v>
      </c>
      <c r="C16" s="60" t="s">
        <v>462</v>
      </c>
      <c r="D16" s="61" t="s">
        <v>781</v>
      </c>
      <c r="E16" s="62" t="s">
        <v>782</v>
      </c>
      <c r="F16" s="192" t="str">
        <f t="shared" si="0"/>
        <v>Đặng Văn  Mừng</v>
      </c>
      <c r="G16" s="112" t="s">
        <v>691</v>
      </c>
      <c r="H16" s="125">
        <f t="shared" si="1"/>
        <v>5145000</v>
      </c>
      <c r="I16" s="72">
        <v>493000</v>
      </c>
      <c r="J16" s="72">
        <f t="shared" si="2"/>
        <v>4652000</v>
      </c>
      <c r="K16" s="72"/>
      <c r="L16" s="72"/>
      <c r="M16" s="126"/>
      <c r="N16" s="126"/>
      <c r="O16" s="126"/>
      <c r="P16" s="126"/>
      <c r="Q16" s="126"/>
      <c r="R16" s="126"/>
      <c r="S16" s="126">
        <f t="shared" si="3"/>
        <v>4652000</v>
      </c>
      <c r="T16" s="167" t="s">
        <v>440</v>
      </c>
      <c r="U16" s="164"/>
    </row>
    <row r="17" spans="1:21" ht="22.5" customHeight="1">
      <c r="A17" s="191">
        <v>13</v>
      </c>
      <c r="B17" s="193">
        <v>37</v>
      </c>
      <c r="C17" s="60" t="s">
        <v>463</v>
      </c>
      <c r="D17" s="61" t="s">
        <v>783</v>
      </c>
      <c r="E17" s="62" t="s">
        <v>38</v>
      </c>
      <c r="F17" s="192" t="str">
        <f t="shared" si="0"/>
        <v>Đỗ Xuân  Ngọc</v>
      </c>
      <c r="G17" s="112" t="s">
        <v>784</v>
      </c>
      <c r="H17" s="125">
        <f t="shared" si="1"/>
        <v>5145000</v>
      </c>
      <c r="I17" s="72">
        <v>2465000</v>
      </c>
      <c r="J17" s="72">
        <f t="shared" si="2"/>
        <v>2680000</v>
      </c>
      <c r="K17" s="72">
        <v>2465000</v>
      </c>
      <c r="L17" s="72"/>
      <c r="M17" s="126"/>
      <c r="N17" s="126"/>
      <c r="O17" s="126"/>
      <c r="P17" s="126"/>
      <c r="Q17" s="126"/>
      <c r="R17" s="126"/>
      <c r="S17" s="126">
        <f t="shared" si="3"/>
        <v>215000</v>
      </c>
      <c r="T17" s="167" t="s">
        <v>441</v>
      </c>
      <c r="U17" s="164"/>
    </row>
    <row r="18" spans="1:21" ht="22.5" customHeight="1">
      <c r="A18" s="193">
        <v>14</v>
      </c>
      <c r="B18" s="193">
        <v>107</v>
      </c>
      <c r="C18" s="60" t="s">
        <v>464</v>
      </c>
      <c r="D18" s="61" t="s">
        <v>747</v>
      </c>
      <c r="E18" s="62" t="s">
        <v>664</v>
      </c>
      <c r="F18" s="192" t="str">
        <f t="shared" si="0"/>
        <v>Đỗ Thị  Nhung</v>
      </c>
      <c r="G18" s="112" t="s">
        <v>785</v>
      </c>
      <c r="H18" s="125">
        <f t="shared" si="1"/>
        <v>5145000</v>
      </c>
      <c r="I18" s="72">
        <v>493000</v>
      </c>
      <c r="J18" s="72">
        <f t="shared" si="2"/>
        <v>4652000</v>
      </c>
      <c r="K18" s="72"/>
      <c r="L18" s="72">
        <v>4437000</v>
      </c>
      <c r="M18" s="126"/>
      <c r="N18" s="126"/>
      <c r="O18" s="126"/>
      <c r="P18" s="126"/>
      <c r="Q18" s="126"/>
      <c r="R18" s="126"/>
      <c r="S18" s="126">
        <f t="shared" si="3"/>
        <v>215000</v>
      </c>
      <c r="T18" s="167" t="s">
        <v>442</v>
      </c>
      <c r="U18" s="164"/>
    </row>
    <row r="19" spans="1:21" ht="22.5" customHeight="1">
      <c r="A19" s="191">
        <v>15</v>
      </c>
      <c r="B19" s="193">
        <v>10</v>
      </c>
      <c r="C19" s="60" t="s">
        <v>465</v>
      </c>
      <c r="D19" s="61" t="s">
        <v>781</v>
      </c>
      <c r="E19" s="62" t="s">
        <v>786</v>
      </c>
      <c r="F19" s="192" t="str">
        <f t="shared" si="0"/>
        <v>Đặng Văn  Quân</v>
      </c>
      <c r="G19" s="112" t="s">
        <v>787</v>
      </c>
      <c r="H19" s="125">
        <f t="shared" si="1"/>
        <v>5145000</v>
      </c>
      <c r="I19" s="65">
        <v>493000</v>
      </c>
      <c r="J19" s="72">
        <f t="shared" si="2"/>
        <v>4652000</v>
      </c>
      <c r="K19" s="72">
        <v>4437000</v>
      </c>
      <c r="L19" s="72"/>
      <c r="M19" s="126"/>
      <c r="N19" s="126"/>
      <c r="O19" s="126"/>
      <c r="P19" s="126"/>
      <c r="Q19" s="126"/>
      <c r="R19" s="126"/>
      <c r="S19" s="126">
        <f t="shared" si="3"/>
        <v>215000</v>
      </c>
      <c r="T19" s="167" t="s">
        <v>443</v>
      </c>
      <c r="U19" s="164"/>
    </row>
    <row r="20" spans="1:21" ht="22.5" customHeight="1">
      <c r="A20" s="193">
        <v>16</v>
      </c>
      <c r="B20" s="193">
        <v>125</v>
      </c>
      <c r="C20" s="60" t="s">
        <v>788</v>
      </c>
      <c r="D20" s="61" t="s">
        <v>567</v>
      </c>
      <c r="E20" s="62" t="s">
        <v>116</v>
      </c>
      <c r="F20" s="192" t="str">
        <f t="shared" si="0"/>
        <v>Bùi Văn  Thái</v>
      </c>
      <c r="G20" s="112" t="s">
        <v>789</v>
      </c>
      <c r="H20" s="125">
        <f t="shared" si="1"/>
        <v>5145000</v>
      </c>
      <c r="I20" s="72">
        <v>2465000</v>
      </c>
      <c r="J20" s="72">
        <f t="shared" si="2"/>
        <v>2680000</v>
      </c>
      <c r="K20" s="72"/>
      <c r="L20" s="72"/>
      <c r="M20" s="126"/>
      <c r="N20" s="126"/>
      <c r="O20" s="126"/>
      <c r="P20" s="126"/>
      <c r="Q20" s="126"/>
      <c r="R20" s="126"/>
      <c r="S20" s="126">
        <f t="shared" si="3"/>
        <v>2680000</v>
      </c>
      <c r="T20" s="167" t="s">
        <v>912</v>
      </c>
      <c r="U20" s="164"/>
    </row>
    <row r="21" spans="1:21" ht="22.5" customHeight="1">
      <c r="A21" s="191">
        <v>17</v>
      </c>
      <c r="B21" s="193">
        <v>273</v>
      </c>
      <c r="C21" s="60" t="s">
        <v>466</v>
      </c>
      <c r="D21" s="61" t="s">
        <v>605</v>
      </c>
      <c r="E21" s="62" t="s">
        <v>790</v>
      </c>
      <c r="F21" s="192" t="str">
        <f aca="true" t="shared" si="4" ref="F21:F32">D21&amp;" "&amp;E21</f>
        <v>Trần Văn  Thiện</v>
      </c>
      <c r="G21" s="112"/>
      <c r="H21" s="125">
        <f t="shared" si="1"/>
        <v>5145000</v>
      </c>
      <c r="I21" s="72">
        <v>1500000</v>
      </c>
      <c r="J21" s="72">
        <f aca="true" t="shared" si="5" ref="J21:J32">H21-I21</f>
        <v>3645000</v>
      </c>
      <c r="K21" s="72">
        <v>3430000</v>
      </c>
      <c r="L21" s="72"/>
      <c r="M21" s="126"/>
      <c r="N21" s="126"/>
      <c r="O21" s="126"/>
      <c r="P21" s="126"/>
      <c r="Q21" s="126"/>
      <c r="R21" s="126"/>
      <c r="S21" s="126">
        <f t="shared" si="3"/>
        <v>215000</v>
      </c>
      <c r="T21" s="167" t="s">
        <v>444</v>
      </c>
      <c r="U21" s="164"/>
    </row>
    <row r="22" spans="1:21" ht="22.5" customHeight="1">
      <c r="A22" s="193">
        <v>18</v>
      </c>
      <c r="B22" s="116"/>
      <c r="C22" s="60"/>
      <c r="D22" s="61"/>
      <c r="E22" s="62"/>
      <c r="F22" s="192" t="s">
        <v>824</v>
      </c>
      <c r="G22" s="112" t="s">
        <v>825</v>
      </c>
      <c r="H22" s="125">
        <f t="shared" si="1"/>
        <v>5145000</v>
      </c>
      <c r="I22" s="65"/>
      <c r="J22" s="72">
        <f t="shared" si="5"/>
        <v>5145000</v>
      </c>
      <c r="K22" s="72"/>
      <c r="L22" s="72"/>
      <c r="M22" s="126"/>
      <c r="N22" s="126">
        <v>2465000</v>
      </c>
      <c r="O22" s="126"/>
      <c r="P22" s="126"/>
      <c r="Q22" s="126"/>
      <c r="R22" s="126"/>
      <c r="S22" s="126">
        <f t="shared" si="3"/>
        <v>2680000</v>
      </c>
      <c r="T22" s="167" t="s">
        <v>911</v>
      </c>
      <c r="U22" s="164"/>
    </row>
    <row r="23" spans="1:21" ht="22.5" customHeight="1">
      <c r="A23" s="191">
        <v>19</v>
      </c>
      <c r="B23" s="193">
        <v>259</v>
      </c>
      <c r="C23" s="60" t="s">
        <v>467</v>
      </c>
      <c r="D23" s="61" t="s">
        <v>190</v>
      </c>
      <c r="E23" s="62" t="s">
        <v>277</v>
      </c>
      <c r="F23" s="192" t="str">
        <f t="shared" si="4"/>
        <v>Nguyễn Văn  Toàn</v>
      </c>
      <c r="G23" s="112" t="s">
        <v>791</v>
      </c>
      <c r="H23" s="125">
        <f t="shared" si="1"/>
        <v>5145000</v>
      </c>
      <c r="I23" s="65">
        <v>1479000</v>
      </c>
      <c r="J23" s="72">
        <f t="shared" si="5"/>
        <v>3666000</v>
      </c>
      <c r="K23" s="72">
        <v>3451000</v>
      </c>
      <c r="L23" s="72"/>
      <c r="M23" s="126"/>
      <c r="N23" s="126"/>
      <c r="O23" s="126"/>
      <c r="P23" s="126"/>
      <c r="Q23" s="126"/>
      <c r="R23" s="126"/>
      <c r="S23" s="126">
        <f t="shared" si="3"/>
        <v>215000</v>
      </c>
      <c r="T23" s="167" t="s">
        <v>445</v>
      </c>
      <c r="U23" s="164"/>
    </row>
    <row r="24" spans="1:21" ht="22.5" customHeight="1">
      <c r="A24" s="193">
        <v>20</v>
      </c>
      <c r="B24" s="116">
        <v>382</v>
      </c>
      <c r="C24" s="60" t="s">
        <v>792</v>
      </c>
      <c r="D24" s="61" t="s">
        <v>793</v>
      </c>
      <c r="E24" s="62" t="s">
        <v>126</v>
      </c>
      <c r="F24" s="192" t="str">
        <f t="shared" si="4"/>
        <v>Nguyễn Thị Dịu  Trang</v>
      </c>
      <c r="G24" s="196" t="s">
        <v>794</v>
      </c>
      <c r="H24" s="125">
        <f aca="true" t="shared" si="6" ref="H24:H32">2465000+2680000</f>
        <v>5145000</v>
      </c>
      <c r="I24" s="65"/>
      <c r="J24" s="72">
        <f t="shared" si="5"/>
        <v>5145000</v>
      </c>
      <c r="K24" s="72"/>
      <c r="L24" s="72"/>
      <c r="M24" s="126"/>
      <c r="N24" s="126"/>
      <c r="O24" s="126"/>
      <c r="P24" s="126">
        <v>5000000</v>
      </c>
      <c r="Q24" s="126"/>
      <c r="R24" s="126"/>
      <c r="S24" s="126">
        <f>J24-K24-L24-M24-N24-O24-P24</f>
        <v>145000</v>
      </c>
      <c r="T24" s="167" t="s">
        <v>910</v>
      </c>
      <c r="U24" s="164"/>
    </row>
    <row r="25" spans="1:21" ht="22.5" customHeight="1">
      <c r="A25" s="191">
        <v>21</v>
      </c>
      <c r="B25" s="193">
        <v>93</v>
      </c>
      <c r="C25" s="60" t="s">
        <v>795</v>
      </c>
      <c r="D25" s="61" t="s">
        <v>190</v>
      </c>
      <c r="E25" s="62" t="s">
        <v>54</v>
      </c>
      <c r="F25" s="192" t="str">
        <f t="shared" si="4"/>
        <v>Nguyễn Văn  Trọng</v>
      </c>
      <c r="G25" s="60" t="s">
        <v>796</v>
      </c>
      <c r="H25" s="125">
        <f t="shared" si="6"/>
        <v>5145000</v>
      </c>
      <c r="I25" s="65"/>
      <c r="J25" s="72">
        <f t="shared" si="5"/>
        <v>5145000</v>
      </c>
      <c r="K25" s="72"/>
      <c r="L25" s="72"/>
      <c r="M25" s="126"/>
      <c r="N25" s="126">
        <v>2465000</v>
      </c>
      <c r="O25" s="126"/>
      <c r="P25" s="126"/>
      <c r="Q25" s="126"/>
      <c r="R25" s="126"/>
      <c r="S25" s="126">
        <f>J25-K25-L25-M25-N25-O25-P25</f>
        <v>2680000</v>
      </c>
      <c r="T25" s="167" t="s">
        <v>914</v>
      </c>
      <c r="U25" s="164"/>
    </row>
    <row r="26" spans="1:21" ht="22.5" customHeight="1">
      <c r="A26" s="193">
        <v>22</v>
      </c>
      <c r="B26" s="193">
        <v>94</v>
      </c>
      <c r="C26" s="60" t="s">
        <v>797</v>
      </c>
      <c r="D26" s="61" t="s">
        <v>714</v>
      </c>
      <c r="E26" s="62" t="s">
        <v>128</v>
      </c>
      <c r="F26" s="192" t="str">
        <f t="shared" si="4"/>
        <v>Phạm Văn  Trường</v>
      </c>
      <c r="G26" s="60" t="s">
        <v>798</v>
      </c>
      <c r="H26" s="125">
        <f t="shared" si="6"/>
        <v>5145000</v>
      </c>
      <c r="I26" s="65">
        <v>1479000</v>
      </c>
      <c r="J26" s="72">
        <f t="shared" si="5"/>
        <v>3666000</v>
      </c>
      <c r="K26" s="72"/>
      <c r="L26" s="72"/>
      <c r="M26" s="126"/>
      <c r="N26" s="126"/>
      <c r="O26" s="126"/>
      <c r="P26" s="126"/>
      <c r="Q26" s="126"/>
      <c r="R26" s="126"/>
      <c r="S26" s="126">
        <f>J26-K26-L26-M26-N26-O26-P26</f>
        <v>3666000</v>
      </c>
      <c r="T26" s="167" t="s">
        <v>913</v>
      </c>
      <c r="U26" s="164"/>
    </row>
    <row r="27" spans="1:21" ht="22.5" customHeight="1">
      <c r="A27" s="191">
        <v>23</v>
      </c>
      <c r="B27" s="193">
        <v>35</v>
      </c>
      <c r="C27" s="60" t="s">
        <v>468</v>
      </c>
      <c r="D27" s="61" t="s">
        <v>799</v>
      </c>
      <c r="E27" s="62" t="s">
        <v>278</v>
      </c>
      <c r="F27" s="192" t="str">
        <f t="shared" si="4"/>
        <v>Nguyễn Anh  Tuấn</v>
      </c>
      <c r="G27" s="60" t="s">
        <v>800</v>
      </c>
      <c r="H27" s="125">
        <f t="shared" si="6"/>
        <v>5145000</v>
      </c>
      <c r="I27" s="65">
        <v>1479000</v>
      </c>
      <c r="J27" s="72">
        <f t="shared" si="5"/>
        <v>3666000</v>
      </c>
      <c r="K27" s="72">
        <v>3451000</v>
      </c>
      <c r="L27" s="72"/>
      <c r="M27" s="126"/>
      <c r="N27" s="126"/>
      <c r="O27" s="126"/>
      <c r="P27" s="126"/>
      <c r="Q27" s="126"/>
      <c r="R27" s="126"/>
      <c r="S27" s="126">
        <f aca="true" t="shared" si="7" ref="S27:S32">J27-K27-L27-M27-N27-O27-P27</f>
        <v>215000</v>
      </c>
      <c r="T27" s="167" t="s">
        <v>446</v>
      </c>
      <c r="U27" s="164"/>
    </row>
    <row r="28" spans="1:21" ht="22.5" customHeight="1">
      <c r="A28" s="193">
        <v>24</v>
      </c>
      <c r="B28" s="193">
        <v>198</v>
      </c>
      <c r="C28" s="60" t="s">
        <v>469</v>
      </c>
      <c r="D28" s="61" t="s">
        <v>801</v>
      </c>
      <c r="E28" s="62" t="s">
        <v>283</v>
      </c>
      <c r="F28" s="192" t="str">
        <f t="shared" si="4"/>
        <v>Phùng Xuân  Tuyết</v>
      </c>
      <c r="G28" s="60" t="s">
        <v>802</v>
      </c>
      <c r="H28" s="125">
        <f t="shared" si="6"/>
        <v>5145000</v>
      </c>
      <c r="I28" s="65"/>
      <c r="J28" s="72">
        <f t="shared" si="5"/>
        <v>5145000</v>
      </c>
      <c r="K28" s="72">
        <v>4930000</v>
      </c>
      <c r="L28" s="72"/>
      <c r="M28" s="126"/>
      <c r="N28" s="126"/>
      <c r="O28" s="126"/>
      <c r="P28" s="126"/>
      <c r="Q28" s="126"/>
      <c r="R28" s="126"/>
      <c r="S28" s="126">
        <f t="shared" si="7"/>
        <v>215000</v>
      </c>
      <c r="T28" s="167" t="s">
        <v>447</v>
      </c>
      <c r="U28" s="164"/>
    </row>
    <row r="29" spans="1:21" ht="22.5" customHeight="1">
      <c r="A29" s="191">
        <v>25</v>
      </c>
      <c r="B29" s="116">
        <v>398</v>
      </c>
      <c r="C29" s="60" t="s">
        <v>803</v>
      </c>
      <c r="D29" s="61" t="s">
        <v>804</v>
      </c>
      <c r="E29" s="62" t="s">
        <v>137</v>
      </c>
      <c r="F29" s="192" t="str">
        <f t="shared" si="4"/>
        <v>Hồ Doãn  Việt</v>
      </c>
      <c r="G29" s="60" t="s">
        <v>805</v>
      </c>
      <c r="H29" s="125">
        <f t="shared" si="6"/>
        <v>5145000</v>
      </c>
      <c r="I29" s="65">
        <f>1479000+1479000</f>
        <v>2958000</v>
      </c>
      <c r="J29" s="72">
        <f t="shared" si="5"/>
        <v>2187000</v>
      </c>
      <c r="K29" s="72"/>
      <c r="L29" s="72"/>
      <c r="M29" s="126"/>
      <c r="N29" s="126"/>
      <c r="O29" s="126"/>
      <c r="P29" s="126"/>
      <c r="Q29" s="126"/>
      <c r="R29" s="126"/>
      <c r="S29" s="126">
        <f t="shared" si="7"/>
        <v>2187000</v>
      </c>
      <c r="T29" s="167" t="s">
        <v>866</v>
      </c>
      <c r="U29" s="164">
        <v>184242050</v>
      </c>
    </row>
    <row r="30" spans="1:21" ht="22.5" customHeight="1">
      <c r="A30" s="193">
        <v>26</v>
      </c>
      <c r="B30" s="193">
        <v>330</v>
      </c>
      <c r="C30" s="60" t="s">
        <v>470</v>
      </c>
      <c r="D30" s="61" t="s">
        <v>781</v>
      </c>
      <c r="E30" s="62" t="s">
        <v>806</v>
      </c>
      <c r="F30" s="192" t="str">
        <f t="shared" si="4"/>
        <v>Đặng Văn  Vương</v>
      </c>
      <c r="G30" s="60" t="s">
        <v>807</v>
      </c>
      <c r="H30" s="125">
        <f t="shared" si="6"/>
        <v>5145000</v>
      </c>
      <c r="I30" s="65"/>
      <c r="J30" s="72">
        <f t="shared" si="5"/>
        <v>5145000</v>
      </c>
      <c r="K30" s="72">
        <v>4930000</v>
      </c>
      <c r="L30" s="72"/>
      <c r="M30" s="126"/>
      <c r="N30" s="126"/>
      <c r="O30" s="126"/>
      <c r="P30" s="126"/>
      <c r="Q30" s="126"/>
      <c r="R30" s="126"/>
      <c r="S30" s="126">
        <f t="shared" si="7"/>
        <v>215000</v>
      </c>
      <c r="T30" s="167" t="s">
        <v>448</v>
      </c>
      <c r="U30" s="164"/>
    </row>
    <row r="31" spans="1:21" ht="22.5" customHeight="1">
      <c r="A31" s="191">
        <v>27</v>
      </c>
      <c r="B31" s="193">
        <v>350</v>
      </c>
      <c r="C31" s="60" t="s">
        <v>471</v>
      </c>
      <c r="D31" s="61" t="s">
        <v>808</v>
      </c>
      <c r="E31" s="62" t="s">
        <v>806</v>
      </c>
      <c r="F31" s="192" t="str">
        <f t="shared" si="4"/>
        <v>Đinh Thanh  Vương</v>
      </c>
      <c r="G31" s="60" t="s">
        <v>809</v>
      </c>
      <c r="H31" s="125">
        <f t="shared" si="6"/>
        <v>5145000</v>
      </c>
      <c r="I31" s="65">
        <v>1326000</v>
      </c>
      <c r="J31" s="72">
        <f t="shared" si="5"/>
        <v>3819000</v>
      </c>
      <c r="K31" s="72">
        <v>3604000</v>
      </c>
      <c r="L31" s="72"/>
      <c r="M31" s="126"/>
      <c r="N31" s="126"/>
      <c r="O31" s="126"/>
      <c r="P31" s="126"/>
      <c r="Q31" s="126"/>
      <c r="R31" s="126"/>
      <c r="S31" s="126">
        <f t="shared" si="7"/>
        <v>215000</v>
      </c>
      <c r="T31" s="167" t="s">
        <v>449</v>
      </c>
      <c r="U31" s="164"/>
    </row>
    <row r="32" spans="1:21" ht="22.5" customHeight="1">
      <c r="A32" s="193">
        <v>28</v>
      </c>
      <c r="B32" s="193">
        <v>39</v>
      </c>
      <c r="C32" s="60" t="s">
        <v>472</v>
      </c>
      <c r="D32" s="61" t="s">
        <v>810</v>
      </c>
      <c r="E32" s="62" t="s">
        <v>734</v>
      </c>
      <c r="F32" s="192" t="str">
        <f t="shared" si="4"/>
        <v>Trần Đức  Xuân</v>
      </c>
      <c r="G32" s="60" t="s">
        <v>811</v>
      </c>
      <c r="H32" s="125">
        <f t="shared" si="6"/>
        <v>5145000</v>
      </c>
      <c r="I32" s="65">
        <v>986000</v>
      </c>
      <c r="J32" s="72">
        <f t="shared" si="5"/>
        <v>4159000</v>
      </c>
      <c r="K32" s="72">
        <v>3944000</v>
      </c>
      <c r="L32" s="72"/>
      <c r="M32" s="126"/>
      <c r="N32" s="126"/>
      <c r="O32" s="126"/>
      <c r="P32" s="126"/>
      <c r="Q32" s="126"/>
      <c r="R32" s="126"/>
      <c r="S32" s="126">
        <f t="shared" si="7"/>
        <v>215000</v>
      </c>
      <c r="T32" s="167" t="s">
        <v>450</v>
      </c>
      <c r="U32" s="164"/>
    </row>
    <row r="33" spans="1:21" s="201" customFormat="1" ht="17.25" customHeight="1">
      <c r="A33" s="197"/>
      <c r="B33" s="197"/>
      <c r="C33" s="198"/>
      <c r="D33" s="255" t="s">
        <v>358</v>
      </c>
      <c r="E33" s="256"/>
      <c r="F33" s="219" t="s">
        <v>358</v>
      </c>
      <c r="G33" s="198"/>
      <c r="H33" s="127">
        <f aca="true" t="shared" si="8" ref="H33:P33">SUM(H5:H32)</f>
        <v>144060000</v>
      </c>
      <c r="I33" s="127">
        <f t="shared" si="8"/>
        <v>31918000</v>
      </c>
      <c r="J33" s="127">
        <f t="shared" si="8"/>
        <v>112142000</v>
      </c>
      <c r="K33" s="127">
        <f t="shared" si="8"/>
        <v>51906000</v>
      </c>
      <c r="L33" s="127">
        <f t="shared" si="8"/>
        <v>4437000</v>
      </c>
      <c r="M33" s="127">
        <f t="shared" si="8"/>
        <v>2500000</v>
      </c>
      <c r="N33" s="127">
        <f t="shared" si="8"/>
        <v>7930000</v>
      </c>
      <c r="O33" s="127">
        <f t="shared" si="8"/>
        <v>0</v>
      </c>
      <c r="P33" s="127">
        <f t="shared" si="8"/>
        <v>5000000</v>
      </c>
      <c r="Q33" s="127"/>
      <c r="R33" s="127"/>
      <c r="S33" s="127">
        <f>SUM(S5:S32)</f>
        <v>40369000</v>
      </c>
      <c r="T33" s="199"/>
      <c r="U33" s="200"/>
    </row>
    <row r="34" spans="8:21" ht="17.25" customHeight="1">
      <c r="H34" s="168"/>
      <c r="I34" s="204"/>
      <c r="J34" s="257" t="s">
        <v>737</v>
      </c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</row>
    <row r="35" spans="1:21" s="201" customFormat="1" ht="17.25" customHeight="1">
      <c r="A35" s="259" t="s">
        <v>353</v>
      </c>
      <c r="B35" s="259"/>
      <c r="C35" s="259"/>
      <c r="D35" s="259"/>
      <c r="E35" s="205"/>
      <c r="F35" s="205"/>
      <c r="G35" s="205"/>
      <c r="I35" s="206"/>
      <c r="J35" s="258" t="s">
        <v>352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</row>
  </sheetData>
  <sheetProtection/>
  <mergeCells count="7">
    <mergeCell ref="A1:U1"/>
    <mergeCell ref="B3:J3"/>
    <mergeCell ref="D33:E33"/>
    <mergeCell ref="J34:U34"/>
    <mergeCell ref="J35:U35"/>
    <mergeCell ref="A35:D35"/>
    <mergeCell ref="A2:U2"/>
  </mergeCells>
  <conditionalFormatting sqref="C24">
    <cfRule type="duplicateValues" priority="13" dxfId="18">
      <formula>AND(COUNTIF($C$24:$C$24,C24)&gt;1,NOT(ISBLANK(C24)))</formula>
    </cfRule>
  </conditionalFormatting>
  <conditionalFormatting sqref="C23">
    <cfRule type="duplicateValues" priority="10" dxfId="18">
      <formula>AND(COUNTIF($C$23:$C$23,C23)&gt;1,NOT(ISBLANK(C23)))</formula>
    </cfRule>
  </conditionalFormatting>
  <conditionalFormatting sqref="C5:C19">
    <cfRule type="duplicateValues" priority="269" dxfId="18">
      <formula>AND(COUNTIF($C$5:$C$19,C5)&gt;1,NOT(ISBLANK(C5)))</formula>
    </cfRule>
  </conditionalFormatting>
  <conditionalFormatting sqref="C20:C24">
    <cfRule type="duplicateValues" priority="280" dxfId="18">
      <formula>AND(COUNTIF($C$20:$C$24,C20)&gt;1,NOT(ISBLANK(C20)))</formula>
    </cfRule>
  </conditionalFormatting>
  <conditionalFormatting sqref="C25:C33">
    <cfRule type="duplicateValues" priority="301" dxfId="18">
      <formula>AND(COUNTIF($C$25:$C$33,C25)&gt;1,NOT(ISBLANK(C25)))</formula>
    </cfRule>
  </conditionalFormatting>
  <conditionalFormatting sqref="C5:C33">
    <cfRule type="duplicateValues" priority="303" dxfId="18">
      <formula>AND(COUNTIF($C$5:$C$33,C5)&gt;1,NOT(ISBLANK(C5)))</formula>
    </cfRule>
  </conditionalFormatting>
  <printOptions/>
  <pageMargins left="0.52" right="0.41" top="0.27" bottom="0.41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85">
      <selection activeCell="C127" sqref="C127"/>
    </sheetView>
  </sheetViews>
  <sheetFormatPr defaultColWidth="8.796875" defaultRowHeight="15"/>
  <cols>
    <col min="1" max="1" width="9" style="142" customWidth="1"/>
    <col min="2" max="2" width="19.59765625" style="142" customWidth="1"/>
    <col min="3" max="3" width="21.3984375" style="142" customWidth="1"/>
    <col min="4" max="4" width="16.3984375" style="144" customWidth="1"/>
    <col min="5" max="5" width="26.59765625" style="142" customWidth="1"/>
    <col min="6" max="16384" width="9" style="142" customWidth="1"/>
  </cols>
  <sheetData>
    <row r="1" spans="1:3" ht="15.75">
      <c r="A1" s="260" t="s">
        <v>827</v>
      </c>
      <c r="B1" s="260"/>
      <c r="C1" s="260"/>
    </row>
    <row r="2" spans="1:3" ht="15.75">
      <c r="A2" s="260" t="s">
        <v>828</v>
      </c>
      <c r="B2" s="260"/>
      <c r="C2" s="260"/>
    </row>
    <row r="4" spans="1:5" ht="15.75">
      <c r="A4" s="261" t="s">
        <v>829</v>
      </c>
      <c r="B4" s="261"/>
      <c r="C4" s="261"/>
      <c r="D4" s="261"/>
      <c r="E4" s="261"/>
    </row>
    <row r="6" spans="1:5" ht="30" customHeight="1">
      <c r="A6" s="150" t="s">
        <v>0</v>
      </c>
      <c r="B6" s="150" t="s">
        <v>359</v>
      </c>
      <c r="C6" s="150" t="s">
        <v>830</v>
      </c>
      <c r="D6" s="151" t="s">
        <v>831</v>
      </c>
      <c r="E6" s="150" t="s">
        <v>832</v>
      </c>
    </row>
    <row r="7" spans="1:5" ht="30" customHeight="1">
      <c r="A7" s="149">
        <v>1</v>
      </c>
      <c r="B7" s="143" t="s">
        <v>833</v>
      </c>
      <c r="C7" s="143" t="s">
        <v>834</v>
      </c>
      <c r="D7" s="145">
        <v>2085000</v>
      </c>
      <c r="E7" s="143"/>
    </row>
    <row r="8" spans="1:5" ht="30" customHeight="1">
      <c r="A8" s="149">
        <v>2</v>
      </c>
      <c r="B8" s="143" t="s">
        <v>835</v>
      </c>
      <c r="C8" s="143" t="s">
        <v>834</v>
      </c>
      <c r="D8" s="145">
        <v>2465000</v>
      </c>
      <c r="E8" s="143"/>
    </row>
    <row r="9" spans="1:5" ht="30" customHeight="1">
      <c r="A9" s="149">
        <v>3</v>
      </c>
      <c r="B9" s="143" t="s">
        <v>836</v>
      </c>
      <c r="C9" s="143" t="s">
        <v>837</v>
      </c>
      <c r="D9" s="145">
        <v>2085000</v>
      </c>
      <c r="E9" s="143"/>
    </row>
    <row r="10" spans="1:5" ht="30" customHeight="1">
      <c r="A10" s="149">
        <v>4</v>
      </c>
      <c r="B10" s="143" t="s">
        <v>838</v>
      </c>
      <c r="C10" s="143" t="s">
        <v>839</v>
      </c>
      <c r="D10" s="145">
        <v>2085000</v>
      </c>
      <c r="E10" s="143"/>
    </row>
    <row r="11" spans="1:5" s="148" customFormat="1" ht="30" customHeight="1">
      <c r="A11" s="146"/>
      <c r="B11" s="146" t="s">
        <v>358</v>
      </c>
      <c r="C11" s="146"/>
      <c r="D11" s="147">
        <f>SUM(D7:D10)</f>
        <v>8720000</v>
      </c>
      <c r="E11" s="146"/>
    </row>
    <row r="12" ht="30" customHeight="1"/>
    <row r="13" spans="4:5" ht="30" customHeight="1">
      <c r="D13" s="262" t="s">
        <v>354</v>
      </c>
      <c r="E13" s="262"/>
    </row>
    <row r="14" spans="1:5" s="148" customFormat="1" ht="30" customHeight="1">
      <c r="A14" s="261" t="s">
        <v>352</v>
      </c>
      <c r="B14" s="261"/>
      <c r="C14" s="148" t="s">
        <v>353</v>
      </c>
      <c r="D14" s="263" t="s">
        <v>840</v>
      </c>
      <c r="E14" s="263"/>
    </row>
    <row r="40" spans="1:3" ht="15.75">
      <c r="A40" s="260" t="s">
        <v>827</v>
      </c>
      <c r="B40" s="260"/>
      <c r="C40" s="260"/>
    </row>
    <row r="41" spans="1:3" ht="15.75">
      <c r="A41" s="260" t="s">
        <v>828</v>
      </c>
      <c r="B41" s="260"/>
      <c r="C41" s="260"/>
    </row>
    <row r="43" spans="1:5" ht="15.75">
      <c r="A43" s="261" t="s">
        <v>829</v>
      </c>
      <c r="B43" s="261"/>
      <c r="C43" s="261"/>
      <c r="D43" s="261"/>
      <c r="E43" s="261"/>
    </row>
    <row r="45" spans="1:5" ht="30.75" customHeight="1">
      <c r="A45" s="150" t="s">
        <v>0</v>
      </c>
      <c r="B45" s="150" t="s">
        <v>359</v>
      </c>
      <c r="C45" s="150" t="s">
        <v>830</v>
      </c>
      <c r="D45" s="151" t="s">
        <v>831</v>
      </c>
      <c r="E45" s="150" t="s">
        <v>832</v>
      </c>
    </row>
    <row r="46" spans="1:5" ht="38.25" customHeight="1">
      <c r="A46" s="149">
        <v>1</v>
      </c>
      <c r="B46" s="143" t="s">
        <v>25</v>
      </c>
      <c r="C46" s="143" t="s">
        <v>834</v>
      </c>
      <c r="D46" s="145">
        <v>2085000</v>
      </c>
      <c r="E46" s="143"/>
    </row>
    <row r="47" spans="1:5" ht="38.25" customHeight="1">
      <c r="A47" s="149">
        <v>2</v>
      </c>
      <c r="B47" s="143" t="s">
        <v>869</v>
      </c>
      <c r="C47" s="143" t="s">
        <v>834</v>
      </c>
      <c r="D47" s="145">
        <v>2085000</v>
      </c>
      <c r="E47" s="143"/>
    </row>
    <row r="48" spans="1:5" ht="38.25" customHeight="1">
      <c r="A48" s="149">
        <v>3</v>
      </c>
      <c r="B48" s="143" t="s">
        <v>870</v>
      </c>
      <c r="C48" s="143" t="s">
        <v>871</v>
      </c>
      <c r="D48" s="145">
        <v>2085000</v>
      </c>
      <c r="E48" s="143"/>
    </row>
    <row r="49" spans="1:5" ht="38.25" customHeight="1">
      <c r="A49" s="149">
        <v>4</v>
      </c>
      <c r="B49" s="143" t="s">
        <v>872</v>
      </c>
      <c r="C49" s="143" t="s">
        <v>873</v>
      </c>
      <c r="D49" s="145">
        <v>3536000</v>
      </c>
      <c r="E49" s="143"/>
    </row>
    <row r="50" spans="1:5" ht="38.25" customHeight="1">
      <c r="A50" s="149">
        <v>5</v>
      </c>
      <c r="B50" s="143" t="s">
        <v>874</v>
      </c>
      <c r="C50" s="143" t="s">
        <v>873</v>
      </c>
      <c r="D50" s="145">
        <v>884000</v>
      </c>
      <c r="E50" s="143"/>
    </row>
    <row r="51" spans="1:5" ht="38.25" customHeight="1">
      <c r="A51" s="146"/>
      <c r="B51" s="146" t="s">
        <v>358</v>
      </c>
      <c r="C51" s="146"/>
      <c r="D51" s="147">
        <f>SUM(D46:D50)</f>
        <v>10675000</v>
      </c>
      <c r="E51" s="146"/>
    </row>
    <row r="53" spans="4:5" ht="15.75">
      <c r="D53" s="262" t="s">
        <v>354</v>
      </c>
      <c r="E53" s="262"/>
    </row>
    <row r="54" spans="1:5" ht="15.75">
      <c r="A54" s="261" t="s">
        <v>352</v>
      </c>
      <c r="B54" s="261"/>
      <c r="C54" s="148" t="s">
        <v>353</v>
      </c>
      <c r="D54" s="263" t="s">
        <v>840</v>
      </c>
      <c r="E54" s="263"/>
    </row>
    <row r="78" spans="1:3" ht="15.75">
      <c r="A78" s="260" t="s">
        <v>827</v>
      </c>
      <c r="B78" s="260"/>
      <c r="C78" s="260"/>
    </row>
    <row r="79" spans="1:3" ht="15.75">
      <c r="A79" s="260" t="s">
        <v>828</v>
      </c>
      <c r="B79" s="260"/>
      <c r="C79" s="260"/>
    </row>
    <row r="81" spans="1:5" ht="15.75">
      <c r="A81" s="261" t="s">
        <v>829</v>
      </c>
      <c r="B81" s="261"/>
      <c r="C81" s="261"/>
      <c r="D81" s="261"/>
      <c r="E81" s="261"/>
    </row>
    <row r="83" spans="1:5" ht="28.5" customHeight="1">
      <c r="A83" s="150" t="s">
        <v>0</v>
      </c>
      <c r="B83" s="150" t="s">
        <v>359</v>
      </c>
      <c r="C83" s="150" t="s">
        <v>830</v>
      </c>
      <c r="D83" s="151" t="s">
        <v>831</v>
      </c>
      <c r="E83" s="150" t="s">
        <v>832</v>
      </c>
    </row>
    <row r="84" spans="1:5" ht="28.5" customHeight="1">
      <c r="A84" s="149">
        <v>1</v>
      </c>
      <c r="B84" s="143" t="s">
        <v>879</v>
      </c>
      <c r="C84" s="143" t="s">
        <v>880</v>
      </c>
      <c r="D84" s="145">
        <v>2085000</v>
      </c>
      <c r="E84" s="143"/>
    </row>
    <row r="85" spans="1:5" ht="28.5" customHeight="1">
      <c r="A85" s="149">
        <v>2</v>
      </c>
      <c r="B85" s="143" t="s">
        <v>838</v>
      </c>
      <c r="C85" s="143" t="s">
        <v>881</v>
      </c>
      <c r="D85" s="145">
        <v>1870000</v>
      </c>
      <c r="E85" s="143"/>
    </row>
    <row r="86" spans="1:5" ht="28.5" customHeight="1">
      <c r="A86" s="149">
        <v>3</v>
      </c>
      <c r="B86" s="143" t="s">
        <v>882</v>
      </c>
      <c r="C86" s="143" t="s">
        <v>880</v>
      </c>
      <c r="D86" s="145">
        <v>2085000</v>
      </c>
      <c r="E86" s="143"/>
    </row>
    <row r="87" spans="1:5" ht="28.5" customHeight="1">
      <c r="A87" s="146"/>
      <c r="B87" s="146" t="s">
        <v>358</v>
      </c>
      <c r="C87" s="146"/>
      <c r="D87" s="147">
        <f>SUM(D84:D86)</f>
        <v>6040000</v>
      </c>
      <c r="E87" s="146"/>
    </row>
    <row r="89" spans="4:5" ht="15.75">
      <c r="D89" s="262" t="s">
        <v>354</v>
      </c>
      <c r="E89" s="262"/>
    </row>
    <row r="90" spans="1:5" ht="15.75">
      <c r="A90" s="261" t="s">
        <v>352</v>
      </c>
      <c r="B90" s="261"/>
      <c r="C90" s="148" t="s">
        <v>353</v>
      </c>
      <c r="D90" s="263" t="s">
        <v>840</v>
      </c>
      <c r="E90" s="263"/>
    </row>
    <row r="121" spans="1:3" ht="15.75">
      <c r="A121" s="260" t="s">
        <v>827</v>
      </c>
      <c r="B121" s="260"/>
      <c r="C121" s="260"/>
    </row>
    <row r="122" spans="1:3" ht="15.75">
      <c r="A122" s="260" t="s">
        <v>828</v>
      </c>
      <c r="B122" s="260"/>
      <c r="C122" s="260"/>
    </row>
    <row r="124" spans="1:5" ht="15.75">
      <c r="A124" s="261" t="s">
        <v>829</v>
      </c>
      <c r="B124" s="261"/>
      <c r="C124" s="261"/>
      <c r="D124" s="261"/>
      <c r="E124" s="261"/>
    </row>
    <row r="126" spans="1:5" ht="39" customHeight="1">
      <c r="A126" s="150" t="s">
        <v>0</v>
      </c>
      <c r="B126" s="150" t="s">
        <v>359</v>
      </c>
      <c r="C126" s="150" t="s">
        <v>830</v>
      </c>
      <c r="D126" s="151" t="s">
        <v>831</v>
      </c>
      <c r="E126" s="150" t="s">
        <v>832</v>
      </c>
    </row>
    <row r="127" spans="1:5" ht="39" customHeight="1">
      <c r="A127" s="149">
        <v>1</v>
      </c>
      <c r="B127" s="143" t="s">
        <v>920</v>
      </c>
      <c r="C127" s="143" t="s">
        <v>881</v>
      </c>
      <c r="D127" s="145">
        <v>1870000</v>
      </c>
      <c r="E127" s="143"/>
    </row>
    <row r="128" spans="1:5" ht="39" customHeight="1">
      <c r="A128" s="149">
        <v>2</v>
      </c>
      <c r="B128" s="143" t="s">
        <v>921</v>
      </c>
      <c r="C128" s="143" t="s">
        <v>880</v>
      </c>
      <c r="D128" s="145">
        <v>2085000</v>
      </c>
      <c r="E128" s="143"/>
    </row>
    <row r="129" spans="1:5" ht="39" customHeight="1">
      <c r="A129" s="146"/>
      <c r="B129" s="146" t="s">
        <v>358</v>
      </c>
      <c r="C129" s="146"/>
      <c r="D129" s="147">
        <f>SUM(D127:D128)</f>
        <v>3955000</v>
      </c>
      <c r="E129" s="146"/>
    </row>
    <row r="131" spans="4:5" ht="15.75">
      <c r="D131" s="262" t="s">
        <v>354</v>
      </c>
      <c r="E131" s="262"/>
    </row>
    <row r="132" spans="1:5" ht="15.75">
      <c r="A132" s="261" t="s">
        <v>352</v>
      </c>
      <c r="B132" s="261"/>
      <c r="C132" s="148" t="s">
        <v>353</v>
      </c>
      <c r="D132" s="263" t="s">
        <v>840</v>
      </c>
      <c r="E132" s="263"/>
    </row>
  </sheetData>
  <sheetProtection/>
  <mergeCells count="24">
    <mergeCell ref="A121:C121"/>
    <mergeCell ref="A122:C122"/>
    <mergeCell ref="A124:E124"/>
    <mergeCell ref="D131:E131"/>
    <mergeCell ref="A132:B132"/>
    <mergeCell ref="D132:E132"/>
    <mergeCell ref="A4:E4"/>
    <mergeCell ref="A1:C1"/>
    <mergeCell ref="A2:C2"/>
    <mergeCell ref="D13:E13"/>
    <mergeCell ref="D14:E14"/>
    <mergeCell ref="A14:B14"/>
    <mergeCell ref="A40:C40"/>
    <mergeCell ref="A41:C41"/>
    <mergeCell ref="A43:E43"/>
    <mergeCell ref="D53:E53"/>
    <mergeCell ref="A54:B54"/>
    <mergeCell ref="D54:E54"/>
    <mergeCell ref="A78:C78"/>
    <mergeCell ref="A79:C79"/>
    <mergeCell ref="A81:E81"/>
    <mergeCell ref="D89:E89"/>
    <mergeCell ref="A90:B90"/>
    <mergeCell ref="D90:E90"/>
  </mergeCells>
  <printOptions/>
  <pageMargins left="0.3" right="0.24" top="0.29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2016-09-23T09:49:15Z</dcterms:modified>
  <cp:category/>
  <cp:version/>
  <cp:contentType/>
  <cp:contentStatus/>
</cp:coreProperties>
</file>