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K10-TA SEVT" sheetId="1" r:id="rId1"/>
    <sheet name="K10-TH" sheetId="2" r:id="rId2"/>
    <sheet name="K10-KT" sheetId="3" r:id="rId3"/>
    <sheet name="K10-Đ" sheetId="4" r:id="rId4"/>
    <sheet name="K11CĐ-TH" sheetId="5" r:id="rId5"/>
    <sheet name="K11CĐ- KT" sheetId="6" r:id="rId6"/>
    <sheet name="K11CĐ-ĐIỆN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<sst xmlns="http://schemas.openxmlformats.org/spreadsheetml/2006/main" count="759" uniqueCount="518">
  <si>
    <t>STT</t>
  </si>
  <si>
    <t>Mã Sinh Viên</t>
  </si>
  <si>
    <t>Họ Tên</t>
  </si>
  <si>
    <t>Ngày sinh</t>
  </si>
  <si>
    <t>Nơi Sinh</t>
  </si>
  <si>
    <t>Anh</t>
  </si>
  <si>
    <t>Nông Thị</t>
  </si>
  <si>
    <t xml:space="preserve">Nguyễn Thị </t>
  </si>
  <si>
    <t>Chi</t>
  </si>
  <si>
    <t>DTU141C51220201S040</t>
  </si>
  <si>
    <t>Vũ Kim</t>
  </si>
  <si>
    <t>19/10/1996</t>
  </si>
  <si>
    <t>Bùi Công</t>
  </si>
  <si>
    <t>Nam</t>
  </si>
  <si>
    <t>DTU141C51220201S054</t>
  </si>
  <si>
    <t>Dần</t>
  </si>
  <si>
    <t>10/08/1992</t>
  </si>
  <si>
    <t>Hoàng Thị</t>
  </si>
  <si>
    <t>Dung</t>
  </si>
  <si>
    <t>Nguyễn Trung</t>
  </si>
  <si>
    <t>Hoàng Thị Hồng</t>
  </si>
  <si>
    <t>Hà</t>
  </si>
  <si>
    <t>Nguyễn Thị</t>
  </si>
  <si>
    <t>Phạm Thị</t>
  </si>
  <si>
    <t>Nguyễn Thị Quỳnh</t>
  </si>
  <si>
    <t>Hồng</t>
  </si>
  <si>
    <t>Lê Thị</t>
  </si>
  <si>
    <t>Huệ</t>
  </si>
  <si>
    <t>Huyền</t>
  </si>
  <si>
    <t xml:space="preserve">Trương Thị </t>
  </si>
  <si>
    <t>Hương</t>
  </si>
  <si>
    <t>Hường</t>
  </si>
  <si>
    <t>Khánh</t>
  </si>
  <si>
    <t>Lợi</t>
  </si>
  <si>
    <t>DTU141C51220201S018</t>
  </si>
  <si>
    <t>Ngần</t>
  </si>
  <si>
    <t>28/03/1995</t>
  </si>
  <si>
    <t>Ngọc</t>
  </si>
  <si>
    <t>Phương</t>
  </si>
  <si>
    <t>Quỳnh</t>
  </si>
  <si>
    <t>Thu</t>
  </si>
  <si>
    <t>Nguyễn Văn</t>
  </si>
  <si>
    <t>DTU141C51220210S057</t>
  </si>
  <si>
    <t>Trần Thị Lan</t>
  </si>
  <si>
    <t>21/06/1996</t>
  </si>
  <si>
    <t>Ngô Thị</t>
  </si>
  <si>
    <t>Bắc</t>
  </si>
  <si>
    <t>20/10/1995</t>
  </si>
  <si>
    <t>Trần Văn</t>
  </si>
  <si>
    <t>DTU141C51220210S117</t>
  </si>
  <si>
    <t>Duẩn</t>
  </si>
  <si>
    <t>04/09/1995</t>
  </si>
  <si>
    <t>DTU141C51220210S123</t>
  </si>
  <si>
    <t>15/12/1990</t>
  </si>
  <si>
    <t>Lý Thị</t>
  </si>
  <si>
    <t>Nguyễn Thành</t>
  </si>
  <si>
    <t>Trương Thị</t>
  </si>
  <si>
    <t>Phạm Văn</t>
  </si>
  <si>
    <t>Bùi Thị Thu</t>
  </si>
  <si>
    <t>Hiếu</t>
  </si>
  <si>
    <t>10/04/1996</t>
  </si>
  <si>
    <t>DTU141C51220210S144</t>
  </si>
  <si>
    <t>Hưng</t>
  </si>
  <si>
    <t>19/03/1993</t>
  </si>
  <si>
    <t>DTU141C51220210S095</t>
  </si>
  <si>
    <t>Khang</t>
  </si>
  <si>
    <t>07/04/1993</t>
  </si>
  <si>
    <t>DTU141C51220210S033</t>
  </si>
  <si>
    <t xml:space="preserve">Đào Văn </t>
  </si>
  <si>
    <t>Khoa</t>
  </si>
  <si>
    <t>02/06/1995</t>
  </si>
  <si>
    <t>Kiên</t>
  </si>
  <si>
    <t>DTU141C51220210S038</t>
  </si>
  <si>
    <t>Trần Thị</t>
  </si>
  <si>
    <t>Kim</t>
  </si>
  <si>
    <t>03/02/1995</t>
  </si>
  <si>
    <t>DTU141C51220210S085</t>
  </si>
  <si>
    <t>Lê Hữu</t>
  </si>
  <si>
    <t>Lập</t>
  </si>
  <si>
    <t>15/04/1995</t>
  </si>
  <si>
    <t>DTU141C51220210S077</t>
  </si>
  <si>
    <t>Phạm Duy</t>
  </si>
  <si>
    <t>04/06/1995</t>
  </si>
  <si>
    <t>Lý</t>
  </si>
  <si>
    <t>DTU141C51220210S022</t>
  </si>
  <si>
    <t>04/08/1990</t>
  </si>
  <si>
    <t>DTU141C51220210S147</t>
  </si>
  <si>
    <t>19/03/1989</t>
  </si>
  <si>
    <t>Oanh</t>
  </si>
  <si>
    <t>DTU141C51220210S113</t>
  </si>
  <si>
    <t>Pham</t>
  </si>
  <si>
    <t>07/02/1995</t>
  </si>
  <si>
    <t>DTU141C51220210S035</t>
  </si>
  <si>
    <t>24/01/1996</t>
  </si>
  <si>
    <t>DTU141C51220210S045</t>
  </si>
  <si>
    <t>Quyên</t>
  </si>
  <si>
    <t>13/09/1995</t>
  </si>
  <si>
    <t>Thái</t>
  </si>
  <si>
    <t>Thảo</t>
  </si>
  <si>
    <t>Thắm</t>
  </si>
  <si>
    <t>Thúy</t>
  </si>
  <si>
    <t>Trang</t>
  </si>
  <si>
    <t>91</t>
  </si>
  <si>
    <t>DTU141C51220210S102</t>
  </si>
  <si>
    <t>08/11/1996</t>
  </si>
  <si>
    <t>DTU141C340301S013</t>
  </si>
  <si>
    <t>Trần Thị Phương</t>
  </si>
  <si>
    <t>Trâm</t>
  </si>
  <si>
    <t>19/01/1995</t>
  </si>
  <si>
    <t>Trường</t>
  </si>
  <si>
    <t>Tươi</t>
  </si>
  <si>
    <t>Vân</t>
  </si>
  <si>
    <t>Ma Thị</t>
  </si>
  <si>
    <t>Việt</t>
  </si>
  <si>
    <t>DTU141C340301S017</t>
  </si>
  <si>
    <t>Diệp</t>
  </si>
  <si>
    <t>19/05/1996</t>
  </si>
  <si>
    <t xml:space="preserve">Hoàng Thị </t>
  </si>
  <si>
    <t>Hòa</t>
  </si>
  <si>
    <t>DTU141C340301S003</t>
  </si>
  <si>
    <t>DTU141C340301S039</t>
  </si>
  <si>
    <t>20/09/1992</t>
  </si>
  <si>
    <t>DTU141C340301S040</t>
  </si>
  <si>
    <t>13/12/1995</t>
  </si>
  <si>
    <t>DTU141C340301S002</t>
  </si>
  <si>
    <t>18/04/1996</t>
  </si>
  <si>
    <t>DTU141C340301S021</t>
  </si>
  <si>
    <t>13/05/1994</t>
  </si>
  <si>
    <t>DTU141C340301S007</t>
  </si>
  <si>
    <t>Trần Thị Thanh</t>
  </si>
  <si>
    <t>Tâm</t>
  </si>
  <si>
    <t>29/07/1996</t>
  </si>
  <si>
    <t>DTU141C510301S012</t>
  </si>
  <si>
    <t>10/03/1993</t>
  </si>
  <si>
    <t>DTU141C510301S043</t>
  </si>
  <si>
    <t>Ba</t>
  </si>
  <si>
    <t>02/05/1993</t>
  </si>
  <si>
    <t>Nguyễn Tiến</t>
  </si>
  <si>
    <t>Chung</t>
  </si>
  <si>
    <t>Công</t>
  </si>
  <si>
    <t xml:space="preserve">Nguyễn Văn </t>
  </si>
  <si>
    <t>Đức</t>
  </si>
  <si>
    <t>DTU141C510301S055</t>
  </si>
  <si>
    <t>Đặng Thị Thu</t>
  </si>
  <si>
    <t>19/07/1993</t>
  </si>
  <si>
    <t>Hải</t>
  </si>
  <si>
    <t>Hùng</t>
  </si>
  <si>
    <t>Huy</t>
  </si>
  <si>
    <t>Quang</t>
  </si>
  <si>
    <t>Sơn</t>
  </si>
  <si>
    <t>Thắng</t>
  </si>
  <si>
    <t>DTU141C510301S045</t>
  </si>
  <si>
    <t>Nguyễn Quốc</t>
  </si>
  <si>
    <t>Trụ</t>
  </si>
  <si>
    <t>Tuấn</t>
  </si>
  <si>
    <t>DTU141C510301S104</t>
  </si>
  <si>
    <t>15/06/1995</t>
  </si>
  <si>
    <t>DTU141C510301S049</t>
  </si>
  <si>
    <t>Lương Văn</t>
  </si>
  <si>
    <t>01/06/1994</t>
  </si>
  <si>
    <t>DTU141C510301S094</t>
  </si>
  <si>
    <t>Cao Anh</t>
  </si>
  <si>
    <t>Võ</t>
  </si>
  <si>
    <t>22/05/1993</t>
  </si>
  <si>
    <t>Số TK</t>
  </si>
  <si>
    <t>CMND</t>
  </si>
  <si>
    <t>187535826</t>
  </si>
  <si>
    <t>174293050</t>
  </si>
  <si>
    <t>091773232</t>
  </si>
  <si>
    <t>091774908</t>
  </si>
  <si>
    <t>085062652</t>
  </si>
  <si>
    <t>070971645</t>
  </si>
  <si>
    <t>122201544</t>
  </si>
  <si>
    <t>135672568</t>
  </si>
  <si>
    <t>091262296</t>
  </si>
  <si>
    <t>187549230</t>
  </si>
  <si>
    <t>091773846</t>
  </si>
  <si>
    <t>Người lập</t>
  </si>
  <si>
    <t>Kế toán trưởng</t>
  </si>
  <si>
    <t>Ngày        tháng         năm 2016</t>
  </si>
  <si>
    <t>HP còn nợ NH 2014-2015</t>
  </si>
  <si>
    <t>Tổng</t>
  </si>
  <si>
    <t>HP nợ NH 2014-2015</t>
  </si>
  <si>
    <t>Cộng</t>
  </si>
  <si>
    <t>Họ và tên</t>
  </si>
  <si>
    <t>Nguyễn Thị Ngọc</t>
  </si>
  <si>
    <t>0821000039205</t>
  </si>
  <si>
    <t>15807018</t>
  </si>
  <si>
    <t>14819789</t>
  </si>
  <si>
    <t>TT</t>
  </si>
  <si>
    <t>Mã HS</t>
  </si>
  <si>
    <t>Mã Gen</t>
  </si>
  <si>
    <t xml:space="preserve">Họ </t>
  </si>
  <si>
    <t>Tên</t>
  </si>
  <si>
    <t>Năm sinh</t>
  </si>
  <si>
    <t>HP phải nộp</t>
  </si>
  <si>
    <t>HP đã nộp</t>
  </si>
  <si>
    <t>HP còn nợ</t>
  </si>
  <si>
    <t>Ghi chú</t>
  </si>
  <si>
    <t>Ghi thêm</t>
  </si>
  <si>
    <t>15779784</t>
  </si>
  <si>
    <t xml:space="preserve">Vũ Văn </t>
  </si>
  <si>
    <t>Bảo</t>
  </si>
  <si>
    <t>140493</t>
  </si>
  <si>
    <t xml:space="preserve">Bùi Văn </t>
  </si>
  <si>
    <t>14802715</t>
  </si>
  <si>
    <t>Chang</t>
  </si>
  <si>
    <t>240695</t>
  </si>
  <si>
    <t>15790098</t>
  </si>
  <si>
    <t xml:space="preserve">Trần Thị </t>
  </si>
  <si>
    <t>Diệu</t>
  </si>
  <si>
    <t>270296</t>
  </si>
  <si>
    <t>15799633</t>
  </si>
  <si>
    <t xml:space="preserve">Phan Văn </t>
  </si>
  <si>
    <t>131193</t>
  </si>
  <si>
    <t>311093</t>
  </si>
  <si>
    <t>030292</t>
  </si>
  <si>
    <t>15782289</t>
  </si>
  <si>
    <t xml:space="preserve">Nguyễn Thanh </t>
  </si>
  <si>
    <t>Hào</t>
  </si>
  <si>
    <t>100691</t>
  </si>
  <si>
    <t>15766072</t>
  </si>
  <si>
    <t xml:space="preserve">Trần Tuấn </t>
  </si>
  <si>
    <t>230994</t>
  </si>
  <si>
    <t>15798327</t>
  </si>
  <si>
    <t xml:space="preserve">Lê Ngọc </t>
  </si>
  <si>
    <t>Hoàn</t>
  </si>
  <si>
    <t>020990</t>
  </si>
  <si>
    <t>14539202</t>
  </si>
  <si>
    <t>220893</t>
  </si>
  <si>
    <t>131095</t>
  </si>
  <si>
    <t xml:space="preserve">Đường Thị </t>
  </si>
  <si>
    <t xml:space="preserve">Trần Văn </t>
  </si>
  <si>
    <t>14822386</t>
  </si>
  <si>
    <t xml:space="preserve">Khuất Thị </t>
  </si>
  <si>
    <t>130595</t>
  </si>
  <si>
    <t>140996</t>
  </si>
  <si>
    <t>14826094</t>
  </si>
  <si>
    <t xml:space="preserve">Lưu Thị Thanh </t>
  </si>
  <si>
    <t>230896</t>
  </si>
  <si>
    <t>15789810</t>
  </si>
  <si>
    <t xml:space="preserve">Mai Trần </t>
  </si>
  <si>
    <t>Khiên</t>
  </si>
  <si>
    <t>201193</t>
  </si>
  <si>
    <t>040696</t>
  </si>
  <si>
    <t>14559402</t>
  </si>
  <si>
    <t xml:space="preserve">Vũ Tiến </t>
  </si>
  <si>
    <t>Luân</t>
  </si>
  <si>
    <t>300594</t>
  </si>
  <si>
    <t>14634887</t>
  </si>
  <si>
    <t>Lương</t>
  </si>
  <si>
    <t>040896</t>
  </si>
  <si>
    <t>081196</t>
  </si>
  <si>
    <t>15838009</t>
  </si>
  <si>
    <t xml:space="preserve">Đào Thị </t>
  </si>
  <si>
    <t>190892</t>
  </si>
  <si>
    <t>14802070</t>
  </si>
  <si>
    <t>250190</t>
  </si>
  <si>
    <t>15766702</t>
  </si>
  <si>
    <t xml:space="preserve">Chu Thị Thanh </t>
  </si>
  <si>
    <t>Nhàn</t>
  </si>
  <si>
    <t>031295</t>
  </si>
  <si>
    <t>Nhung</t>
  </si>
  <si>
    <t>Niên</t>
  </si>
  <si>
    <t>260295</t>
  </si>
  <si>
    <t>14634924</t>
  </si>
  <si>
    <t xml:space="preserve">Nguyễn Thị Thúy </t>
  </si>
  <si>
    <t xml:space="preserve"> 271091</t>
  </si>
  <si>
    <t>Sang</t>
  </si>
  <si>
    <t>15775971</t>
  </si>
  <si>
    <t xml:space="preserve">Đinh Thị  </t>
  </si>
  <si>
    <t>150896</t>
  </si>
  <si>
    <t>050894</t>
  </si>
  <si>
    <t>15775859</t>
  </si>
  <si>
    <t>010896</t>
  </si>
  <si>
    <t>15758863</t>
  </si>
  <si>
    <t xml:space="preserve">Lê Văn </t>
  </si>
  <si>
    <t>241293</t>
  </si>
  <si>
    <t>Thành</t>
  </si>
  <si>
    <t>16750665</t>
  </si>
  <si>
    <t>050497</t>
  </si>
  <si>
    <t>14538427</t>
  </si>
  <si>
    <t xml:space="preserve">Nguyễn Hoàng </t>
  </si>
  <si>
    <t>Thịnh</t>
  </si>
  <si>
    <t>051090</t>
  </si>
  <si>
    <t xml:space="preserve">Đỗ Văn </t>
  </si>
  <si>
    <t>Thương</t>
  </si>
  <si>
    <t>Tiệp</t>
  </si>
  <si>
    <t>15805631</t>
  </si>
  <si>
    <t xml:space="preserve">Tín </t>
  </si>
  <si>
    <t xml:space="preserve">Phạm Văn </t>
  </si>
  <si>
    <t>13622171</t>
  </si>
  <si>
    <t xml:space="preserve">Trần Viết </t>
  </si>
  <si>
    <t>Toản</t>
  </si>
  <si>
    <t>15802643</t>
  </si>
  <si>
    <t>270693</t>
  </si>
  <si>
    <t xml:space="preserve">Nguyễn Quốc </t>
  </si>
  <si>
    <t>14557072</t>
  </si>
  <si>
    <t xml:space="preserve">Hoàng Thị Cẩm </t>
  </si>
  <si>
    <t>020895</t>
  </si>
  <si>
    <t>Chu Văn</t>
  </si>
  <si>
    <t>Vĩnh</t>
  </si>
  <si>
    <t>09513191</t>
  </si>
  <si>
    <t>Vui</t>
  </si>
  <si>
    <t>260989</t>
  </si>
  <si>
    <t>Xuân</t>
  </si>
  <si>
    <t>Ngày         tháng         năm 2016</t>
  </si>
  <si>
    <t>Đào</t>
  </si>
  <si>
    <t>14801934</t>
  </si>
  <si>
    <t xml:space="preserve">Lê Thị Hoài </t>
  </si>
  <si>
    <t>261195</t>
  </si>
  <si>
    <t>14813922</t>
  </si>
  <si>
    <t>210696</t>
  </si>
  <si>
    <t>14634621</t>
  </si>
  <si>
    <t>15793241</t>
  </si>
  <si>
    <t>020996</t>
  </si>
  <si>
    <t>15819938</t>
  </si>
  <si>
    <t xml:space="preserve">Vũ Thị Hồng </t>
  </si>
  <si>
    <t>240996</t>
  </si>
  <si>
    <t>14826452</t>
  </si>
  <si>
    <t>190593</t>
  </si>
  <si>
    <t>14636740</t>
  </si>
  <si>
    <t>010196</t>
  </si>
  <si>
    <t>14814652</t>
  </si>
  <si>
    <t>211096</t>
  </si>
  <si>
    <t>200395</t>
  </si>
  <si>
    <t>15798406</t>
  </si>
  <si>
    <t xml:space="preserve">Nguyễn Hữu </t>
  </si>
  <si>
    <t>270692</t>
  </si>
  <si>
    <t>15774127</t>
  </si>
  <si>
    <t>231296</t>
  </si>
  <si>
    <t>13531913</t>
  </si>
  <si>
    <t xml:space="preserve">Phạm Thị </t>
  </si>
  <si>
    <t>14813567</t>
  </si>
  <si>
    <t>050796</t>
  </si>
  <si>
    <t>14820946</t>
  </si>
  <si>
    <t>220895</t>
  </si>
  <si>
    <t>14814280</t>
  </si>
  <si>
    <t>150196</t>
  </si>
  <si>
    <t>15801096</t>
  </si>
  <si>
    <t xml:space="preserve">Kiều Quốc </t>
  </si>
  <si>
    <t>181096</t>
  </si>
  <si>
    <t>14817530</t>
  </si>
  <si>
    <t>230696</t>
  </si>
  <si>
    <t>15761204</t>
  </si>
  <si>
    <t>Trần Ngọc</t>
  </si>
  <si>
    <t>161295</t>
  </si>
  <si>
    <t>15777120</t>
  </si>
  <si>
    <t>15828364</t>
  </si>
  <si>
    <t xml:space="preserve">Hiền </t>
  </si>
  <si>
    <t>030897</t>
  </si>
  <si>
    <t>13645021</t>
  </si>
  <si>
    <t xml:space="preserve">Nguyễn Trung </t>
  </si>
  <si>
    <t>010295</t>
  </si>
  <si>
    <t>12581821</t>
  </si>
  <si>
    <t>Hoàng Trung</t>
  </si>
  <si>
    <t>030791</t>
  </si>
  <si>
    <t>15790976</t>
  </si>
  <si>
    <t>291193</t>
  </si>
  <si>
    <t>15798639</t>
  </si>
  <si>
    <t>Nguyễn Khải</t>
  </si>
  <si>
    <t xml:space="preserve">Dương Văn </t>
  </si>
  <si>
    <t>14820903</t>
  </si>
  <si>
    <t>200696</t>
  </si>
  <si>
    <t>15763501</t>
  </si>
  <si>
    <t xml:space="preserve">231094 </t>
  </si>
  <si>
    <t>15792524</t>
  </si>
  <si>
    <t>Khắc</t>
  </si>
  <si>
    <t>070196</t>
  </si>
  <si>
    <t>15834332</t>
  </si>
  <si>
    <t>Kiểm</t>
  </si>
  <si>
    <t>14634969</t>
  </si>
  <si>
    <t>270496</t>
  </si>
  <si>
    <t>15788469</t>
  </si>
  <si>
    <t>Lâm</t>
  </si>
  <si>
    <t>15796398</t>
  </si>
  <si>
    <t>200695</t>
  </si>
  <si>
    <t>15754827</t>
  </si>
  <si>
    <t xml:space="preserve">Đỗ Đình </t>
  </si>
  <si>
    <t>Phong</t>
  </si>
  <si>
    <t>090896</t>
  </si>
  <si>
    <t>15814250</t>
  </si>
  <si>
    <t>Phạm Thanh</t>
  </si>
  <si>
    <t>091196</t>
  </si>
  <si>
    <t>14830135</t>
  </si>
  <si>
    <t xml:space="preserve">Phạm Đình </t>
  </si>
  <si>
    <t>14563207</t>
  </si>
  <si>
    <t xml:space="preserve">Nguyễn Phúc </t>
  </si>
  <si>
    <t>081294</t>
  </si>
  <si>
    <t>14815802</t>
  </si>
  <si>
    <t xml:space="preserve">Chu Văn </t>
  </si>
  <si>
    <t>14801028</t>
  </si>
  <si>
    <t>020896</t>
  </si>
  <si>
    <t>14805792</t>
  </si>
  <si>
    <t>100395</t>
  </si>
  <si>
    <t>14822455</t>
  </si>
  <si>
    <t xml:space="preserve">Lương Văn </t>
  </si>
  <si>
    <t>Thao</t>
  </si>
  <si>
    <t>040996</t>
  </si>
  <si>
    <t>15781130</t>
  </si>
  <si>
    <t>160796</t>
  </si>
  <si>
    <t>14827592</t>
  </si>
  <si>
    <t>270895</t>
  </si>
  <si>
    <t>15790310</t>
  </si>
  <si>
    <t xml:space="preserve">Bùi Mạnh </t>
  </si>
  <si>
    <t>051095</t>
  </si>
  <si>
    <t xml:space="preserve">Triệu Văn </t>
  </si>
  <si>
    <t>14560406</t>
  </si>
  <si>
    <t>061295</t>
  </si>
  <si>
    <t>15799541</t>
  </si>
  <si>
    <t>221095</t>
  </si>
  <si>
    <t>130295</t>
  </si>
  <si>
    <t>15800348</t>
  </si>
  <si>
    <t>050196</t>
  </si>
  <si>
    <t>Thu 22-3</t>
  </si>
  <si>
    <t>Thu 25-3</t>
  </si>
  <si>
    <t>Thu 28-3</t>
  </si>
  <si>
    <t>Nguyễn Thiị Mận</t>
  </si>
  <si>
    <t>Thu23, 28-3</t>
  </si>
  <si>
    <t>THu30-3</t>
  </si>
  <si>
    <t>Thu 30-3</t>
  </si>
  <si>
    <t>Thu 4-4</t>
  </si>
  <si>
    <t>Đoàn Văn Hiền</t>
  </si>
  <si>
    <t>080296</t>
  </si>
  <si>
    <t>Đoỗ Thanh Hải</t>
  </si>
  <si>
    <t>300394</t>
  </si>
  <si>
    <t>Nguyễn Quỳnh Thương</t>
  </si>
  <si>
    <t>Thu 11-3</t>
  </si>
  <si>
    <t>ĐẠI HỌC THÁI NGUYÊN</t>
  </si>
  <si>
    <t>TRƯỜNG CĐ KINH TẾ - KỸ THUẬT</t>
  </si>
  <si>
    <t>BẢNG KÊ TRẢ LẠI TIỀN HỌC PHÍ</t>
  </si>
  <si>
    <t>Lớp</t>
  </si>
  <si>
    <t>Số tiền</t>
  </si>
  <si>
    <t>Ký nhận</t>
  </si>
  <si>
    <t>Trần Thị Giang</t>
  </si>
  <si>
    <t>K11CĐ-Tiếng hàn SEVT</t>
  </si>
  <si>
    <t>Phùng Xuân Tuyết</t>
  </si>
  <si>
    <t>Nguyễn Thị Yến</t>
  </si>
  <si>
    <t>K10CĐ-Kế toán SEVT</t>
  </si>
  <si>
    <t>Phạm Yến Nhi</t>
  </si>
  <si>
    <t>K10CĐ-Tiếng hàn SEVT</t>
  </si>
  <si>
    <t>Hiệu trưởng</t>
  </si>
  <si>
    <t>Thu 12-4</t>
  </si>
  <si>
    <t>Thu 5-4</t>
  </si>
  <si>
    <t>Thu 7-4</t>
  </si>
  <si>
    <t>Thu 1-4</t>
  </si>
  <si>
    <t>Thu 24-4</t>
  </si>
  <si>
    <t>Doãn Thị Phượng</t>
  </si>
  <si>
    <t>Mai Thị Hà</t>
  </si>
  <si>
    <t>K10CĐ-Tiếng anh SEVT</t>
  </si>
  <si>
    <t>Nguyễn Văn Công</t>
  </si>
  <si>
    <t>K10CĐ-Điện SEVT</t>
  </si>
  <si>
    <t>Lường Văn Ánh</t>
  </si>
  <si>
    <t>Thu 25-4</t>
  </si>
  <si>
    <t>Thu 27-4</t>
  </si>
  <si>
    <t>Thu 4-5</t>
  </si>
  <si>
    <t>Thu 9-5</t>
  </si>
  <si>
    <t>Hà Thị Nhung</t>
  </si>
  <si>
    <t>K11CĐ-Tiếng hàn/SEVT</t>
  </si>
  <si>
    <t>K10CĐ-Tiếng hàn/SEVT</t>
  </si>
  <si>
    <t>Lê Thị Thu Trang</t>
  </si>
  <si>
    <t>Thu 17-5</t>
  </si>
  <si>
    <t>Thu 24-5</t>
  </si>
  <si>
    <t>Phạm Thúy Nga</t>
  </si>
  <si>
    <t>Triệu Thị Chuyên</t>
  </si>
  <si>
    <t>Nguyễn Văn Dương</t>
  </si>
  <si>
    <t>Thu 6-6</t>
  </si>
  <si>
    <t>Thu 8-6</t>
  </si>
  <si>
    <t>Thu 30-5</t>
  </si>
  <si>
    <t>Nguyễn Thị Thanh Nhàn</t>
  </si>
  <si>
    <t>281294</t>
  </si>
  <si>
    <t>Thu 16-6</t>
  </si>
  <si>
    <t>Thu 21-6</t>
  </si>
  <si>
    <t>Thu 27-6</t>
  </si>
  <si>
    <t>Thu 17/8</t>
  </si>
  <si>
    <t>Vũ Văn Hậu</t>
  </si>
  <si>
    <t>Hà Thị Mút</t>
  </si>
  <si>
    <t>Nguyễn Thị Nhung</t>
  </si>
  <si>
    <t>Phạm Văn Tỉnh</t>
  </si>
  <si>
    <t>Hoàng Thị Khánh Huyền</t>
  </si>
  <si>
    <t>Tạ Thị Phương</t>
  </si>
  <si>
    <t>Âu Thị Quỳnh</t>
  </si>
  <si>
    <t xml:space="preserve">Lê Thị Quỳnh  </t>
  </si>
  <si>
    <t>Thu 11-7</t>
  </si>
  <si>
    <t>Phạm Duy Diệu</t>
  </si>
  <si>
    <t>Lý Thị Dương</t>
  </si>
  <si>
    <t>Đỗ Thị Hoa</t>
  </si>
  <si>
    <t>Nguyễn Thị Hồng</t>
  </si>
  <si>
    <t>Nguyễn Thị Huệ</t>
  </si>
  <si>
    <t>Trần Thị Huyền</t>
  </si>
  <si>
    <t>PHạm Yến Nhi</t>
  </si>
  <si>
    <t>Phạm Hồng Thái</t>
  </si>
  <si>
    <t>Lê Thị Huyền Trang</t>
  </si>
  <si>
    <t>Nguyễn Thiị Trang</t>
  </si>
  <si>
    <t>Nguyễn Thị Quỳnh Trang</t>
  </si>
  <si>
    <t>Nguyễn Thị Kiều Trinh</t>
  </si>
  <si>
    <t>Nguyễn Xuân Tú</t>
  </si>
  <si>
    <t>Vũ Đình Vượng</t>
  </si>
  <si>
    <t>Thu 24-8</t>
  </si>
  <si>
    <t>150894</t>
  </si>
  <si>
    <t>Bùi văn Yên</t>
  </si>
  <si>
    <t>Đinh Thị Thanh Tâm</t>
  </si>
  <si>
    <t>Ngô Thị Oanh</t>
  </si>
  <si>
    <t>Nguyễn Thị Hà</t>
  </si>
  <si>
    <t>DTU141C51220201S027</t>
  </si>
  <si>
    <t>HP kỳ III</t>
  </si>
  <si>
    <t>Năm Sinh</t>
  </si>
  <si>
    <t>DTU141C510301S112</t>
  </si>
  <si>
    <t>Nguyễn Quang Việt</t>
  </si>
  <si>
    <t>250696</t>
  </si>
  <si>
    <t>DANH SÁCH SV LỚP K11CĐ ĐIỆN- ĐIỆN TỬ /SEVT PHẢI NỘP HỌC PHÍ</t>
  </si>
  <si>
    <t>(Kèm theo Thông báo số 784/TB-HT ngày 23 tháng 9 năm 2016)</t>
  </si>
  <si>
    <t>DANH SÁCH SINH VIÊN LỚP K10CĐ-TIẾNG ANH/SEVT PHẢI NỘP HỌC PHÍ</t>
  </si>
  <si>
    <t>DANH SÁCH SINH VIÊN LỚP K10CĐ-TIẾNG HÀN/SEVT PHẢI NỘP HỌC PHÍ</t>
  </si>
  <si>
    <t>DANH SÁCH SINH VIÊN LỚP K10CĐ-KẾ TOÁN/SEVT PHẢI NỘP HỌC PHÍ</t>
  </si>
  <si>
    <t>DANH SÁCH SINH VIÊN LỚP K10CĐ-ĐIỆN ĐIỆN TỬ/SEVT PHẢI NỘP HỌC PHÍ</t>
  </si>
  <si>
    <t>DANH SÁCH SV LỚP K11CĐ- TIẾNG HÀN/SEVT PHẢI NỘP HỌC PHÍ</t>
  </si>
  <si>
    <t>DANH SÁCH SV LỚP K11CĐ- KẾ TOÁN /SEVT PHẢI NỘP HỌC PHÍ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</si>
</sst>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59">
    <font>
      <sz val="12"/>
      <name val=".VnTim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.VnTime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4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2" fillId="0" borderId="0" xfId="41" applyNumberFormat="1" applyFont="1" applyFill="1" applyBorder="1" applyAlignment="1" applyProtection="1">
      <alignment/>
      <protection/>
    </xf>
    <xf numFmtId="165" fontId="2" fillId="0" borderId="13" xfId="41" applyNumberFormat="1" applyFont="1" applyFill="1" applyBorder="1" applyAlignment="1" applyProtection="1">
      <alignment/>
      <protection/>
    </xf>
    <xf numFmtId="165" fontId="2" fillId="0" borderId="10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2" fillId="0" borderId="11" xfId="41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2" fillId="0" borderId="14" xfId="41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165" fontId="3" fillId="0" borderId="0" xfId="41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49" fontId="55" fillId="0" borderId="24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49" fontId="55" fillId="0" borderId="0" xfId="0" applyNumberFormat="1" applyFont="1" applyAlignment="1">
      <alignment/>
    </xf>
    <xf numFmtId="0" fontId="56" fillId="0" borderId="2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165" fontId="7" fillId="34" borderId="11" xfId="41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24" xfId="0" applyFont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165" fontId="8" fillId="0" borderId="24" xfId="41" applyNumberFormat="1" applyFont="1" applyFill="1" applyBorder="1" applyAlignment="1">
      <alignment horizontal="left" vertical="center" wrapText="1"/>
    </xf>
    <xf numFmtId="165" fontId="8" fillId="0" borderId="24" xfId="41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165" fontId="8" fillId="33" borderId="24" xfId="41" applyNumberFormat="1" applyFont="1" applyFill="1" applyBorder="1" applyAlignment="1">
      <alignment horizontal="left" vertical="center" wrapText="1"/>
    </xf>
    <xf numFmtId="165" fontId="8" fillId="33" borderId="24" xfId="41" applyNumberFormat="1" applyFont="1" applyFill="1" applyBorder="1" applyAlignment="1">
      <alignment horizontal="center" vertical="center" wrapText="1"/>
    </xf>
    <xf numFmtId="165" fontId="55" fillId="33" borderId="24" xfId="41" applyNumberFormat="1" applyFont="1" applyFill="1" applyBorder="1" applyAlignment="1">
      <alignment horizontal="center" vertical="center" wrapText="1"/>
    </xf>
    <xf numFmtId="0" fontId="55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165" fontId="55" fillId="0" borderId="24" xfId="41" applyNumberFormat="1" applyFont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left" vertical="center" wrapText="1"/>
    </xf>
    <xf numFmtId="0" fontId="57" fillId="0" borderId="27" xfId="0" applyFont="1" applyFill="1" applyBorder="1" applyAlignment="1">
      <alignment horizontal="left" vertical="center" wrapText="1"/>
    </xf>
    <xf numFmtId="165" fontId="57" fillId="0" borderId="24" xfId="41" applyNumberFormat="1" applyFont="1" applyFill="1" applyBorder="1" applyAlignment="1">
      <alignment horizontal="center" vertical="center" wrapText="1"/>
    </xf>
    <xf numFmtId="165" fontId="57" fillId="33" borderId="24" xfId="41" applyNumberFormat="1" applyFont="1" applyFill="1" applyBorder="1" applyAlignment="1">
      <alignment horizontal="center" vertical="center" wrapText="1"/>
    </xf>
    <xf numFmtId="0" fontId="57" fillId="0" borderId="24" xfId="0" applyFont="1" applyBorder="1" applyAlignment="1">
      <alignment/>
    </xf>
    <xf numFmtId="49" fontId="57" fillId="0" borderId="24" xfId="0" applyNumberFormat="1" applyFont="1" applyBorder="1" applyAlignment="1">
      <alignment/>
    </xf>
    <xf numFmtId="0" fontId="57" fillId="0" borderId="0" xfId="0" applyFont="1" applyAlignment="1">
      <alignment/>
    </xf>
    <xf numFmtId="0" fontId="55" fillId="33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49" fontId="55" fillId="0" borderId="24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49" fontId="8" fillId="0" borderId="3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165" fontId="10" fillId="33" borderId="11" xfId="41" applyNumberFormat="1" applyFont="1" applyFill="1" applyBorder="1" applyAlignment="1">
      <alignment horizontal="left" vertical="center" wrapText="1"/>
    </xf>
    <xf numFmtId="49" fontId="56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165" fontId="55" fillId="0" borderId="0" xfId="41" applyNumberFormat="1" applyFont="1" applyAlignment="1">
      <alignment horizontal="left" vertical="center"/>
    </xf>
    <xf numFmtId="165" fontId="55" fillId="0" borderId="0" xfId="41" applyNumberFormat="1" applyFont="1" applyAlignment="1">
      <alignment horizontal="center" vertical="center"/>
    </xf>
    <xf numFmtId="165" fontId="55" fillId="0" borderId="0" xfId="41" applyNumberFormat="1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20" xfId="0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65" fontId="8" fillId="0" borderId="31" xfId="41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165" fontId="12" fillId="0" borderId="11" xfId="41" applyNumberFormat="1" applyFont="1" applyFill="1" applyBorder="1" applyAlignment="1">
      <alignment horizontal="left" vertical="center" wrapText="1"/>
    </xf>
    <xf numFmtId="165" fontId="8" fillId="33" borderId="32" xfId="41" applyNumberFormat="1" applyFont="1" applyFill="1" applyBorder="1" applyAlignment="1">
      <alignment horizontal="left" vertical="center" wrapText="1"/>
    </xf>
    <xf numFmtId="165" fontId="8" fillId="33" borderId="32" xfId="41" applyNumberFormat="1" applyFont="1" applyFill="1" applyBorder="1" applyAlignment="1">
      <alignment horizontal="center" vertical="center" wrapText="1"/>
    </xf>
    <xf numFmtId="165" fontId="12" fillId="33" borderId="11" xfId="41" applyNumberFormat="1" applyFont="1" applyFill="1" applyBorder="1" applyAlignment="1">
      <alignment horizontal="left" vertical="center" wrapText="1"/>
    </xf>
    <xf numFmtId="165" fontId="3" fillId="0" borderId="11" xfId="41" applyNumberFormat="1" applyFont="1" applyFill="1" applyBorder="1" applyAlignment="1" applyProtection="1">
      <alignment horizontal="center" vertical="center" wrapText="1"/>
      <protection/>
    </xf>
    <xf numFmtId="165" fontId="55" fillId="0" borderId="0" xfId="41" applyNumberFormat="1" applyFont="1" applyAlignment="1">
      <alignment/>
    </xf>
    <xf numFmtId="165" fontId="55" fillId="0" borderId="32" xfId="41" applyNumberFormat="1" applyFont="1" applyBorder="1" applyAlignment="1">
      <alignment/>
    </xf>
    <xf numFmtId="165" fontId="55" fillId="0" borderId="24" xfId="41" applyNumberFormat="1" applyFont="1" applyBorder="1" applyAlignment="1">
      <alignment/>
    </xf>
    <xf numFmtId="165" fontId="55" fillId="0" borderId="24" xfId="41" applyNumberFormat="1" applyFont="1" applyFill="1" applyBorder="1" applyAlignment="1">
      <alignment/>
    </xf>
    <xf numFmtId="165" fontId="57" fillId="0" borderId="24" xfId="41" applyNumberFormat="1" applyFont="1" applyBorder="1" applyAlignment="1">
      <alignment/>
    </xf>
    <xf numFmtId="49" fontId="2" fillId="0" borderId="17" xfId="0" applyNumberFormat="1" applyFont="1" applyFill="1" applyBorder="1" applyAlignment="1" applyProtection="1">
      <alignment/>
      <protection/>
    </xf>
    <xf numFmtId="166" fontId="2" fillId="0" borderId="0" xfId="41" applyNumberFormat="1" applyFont="1" applyFill="1" applyBorder="1" applyAlignment="1" applyProtection="1">
      <alignment/>
      <protection/>
    </xf>
    <xf numFmtId="166" fontId="3" fillId="0" borderId="11" xfId="41" applyNumberFormat="1" applyFont="1" applyFill="1" applyBorder="1" applyAlignment="1" applyProtection="1">
      <alignment horizontal="center" vertical="center" wrapText="1"/>
      <protection/>
    </xf>
    <xf numFmtId="166" fontId="2" fillId="0" borderId="13" xfId="41" applyNumberFormat="1" applyFont="1" applyFill="1" applyBorder="1" applyAlignment="1" applyProtection="1">
      <alignment/>
      <protection/>
    </xf>
    <xf numFmtId="165" fontId="55" fillId="0" borderId="32" xfId="41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165" fontId="14" fillId="0" borderId="0" xfId="41" applyNumberFormat="1" applyFont="1" applyAlignment="1">
      <alignment/>
    </xf>
    <xf numFmtId="165" fontId="14" fillId="0" borderId="11" xfId="41" applyNumberFormat="1" applyFont="1" applyBorder="1" applyAlignment="1">
      <alignment/>
    </xf>
    <xf numFmtId="0" fontId="15" fillId="0" borderId="11" xfId="0" applyFont="1" applyBorder="1" applyAlignment="1">
      <alignment/>
    </xf>
    <xf numFmtId="165" fontId="15" fillId="0" borderId="11" xfId="41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5" fontId="15" fillId="0" borderId="11" xfId="41" applyNumberFormat="1" applyFont="1" applyBorder="1" applyAlignment="1">
      <alignment horizontal="center"/>
    </xf>
    <xf numFmtId="0" fontId="57" fillId="33" borderId="2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/>
    </xf>
    <xf numFmtId="165" fontId="57" fillId="0" borderId="24" xfId="41" applyNumberFormat="1" applyFont="1" applyFill="1" applyBorder="1" applyAlignment="1">
      <alignment/>
    </xf>
    <xf numFmtId="165" fontId="57" fillId="0" borderId="32" xfId="41" applyNumberFormat="1" applyFont="1" applyBorder="1" applyAlignment="1">
      <alignment/>
    </xf>
    <xf numFmtId="49" fontId="57" fillId="33" borderId="24" xfId="0" applyNumberFormat="1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left" vertical="center" wrapText="1"/>
    </xf>
    <xf numFmtId="0" fontId="57" fillId="33" borderId="27" xfId="0" applyFont="1" applyFill="1" applyBorder="1" applyAlignment="1">
      <alignment horizontal="left" vertical="center" wrapText="1"/>
    </xf>
    <xf numFmtId="165" fontId="57" fillId="0" borderId="24" xfId="41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49" fontId="8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49" fontId="57" fillId="0" borderId="24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24" xfId="0" applyFont="1" applyFill="1" applyBorder="1" applyAlignment="1">
      <alignment horizontal="center" vertical="center"/>
    </xf>
    <xf numFmtId="165" fontId="57" fillId="0" borderId="32" xfId="41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/>
      <protection/>
    </xf>
    <xf numFmtId="165" fontId="3" fillId="0" borderId="13" xfId="41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165" fontId="18" fillId="0" borderId="11" xfId="41" applyNumberFormat="1" applyFont="1" applyFill="1" applyBorder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3" fillId="0" borderId="20" xfId="0" applyNumberFormat="1" applyFont="1" applyFill="1" applyBorder="1" applyAlignment="1" applyProtection="1">
      <alignment horizontal="center"/>
      <protection/>
    </xf>
    <xf numFmtId="14" fontId="2" fillId="0" borderId="10" xfId="0" applyNumberFormat="1" applyFont="1" applyFill="1" applyBorder="1" applyAlignment="1" applyProtection="1">
      <alignment horizontal="left"/>
      <protection/>
    </xf>
    <xf numFmtId="165" fontId="12" fillId="0" borderId="33" xfId="41" applyNumberFormat="1" applyFont="1" applyFill="1" applyBorder="1" applyAlignment="1">
      <alignment horizontal="left" vertical="center" wrapText="1"/>
    </xf>
    <xf numFmtId="165" fontId="18" fillId="0" borderId="0" xfId="41" applyNumberFormat="1" applyFont="1" applyFill="1" applyBorder="1" applyAlignment="1" applyProtection="1">
      <alignment/>
      <protection/>
    </xf>
    <xf numFmtId="165" fontId="12" fillId="0" borderId="0" xfId="41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165" fontId="12" fillId="34" borderId="11" xfId="41" applyNumberFormat="1" applyFont="1" applyFill="1" applyBorder="1" applyAlignment="1">
      <alignment horizontal="center" vertical="center" wrapText="1"/>
    </xf>
    <xf numFmtId="165" fontId="20" fillId="0" borderId="11" xfId="41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49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21" fillId="0" borderId="39" xfId="41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5" fontId="12" fillId="0" borderId="0" xfId="41" applyNumberFormat="1" applyFont="1" applyAlignment="1">
      <alignment vertical="center"/>
    </xf>
    <xf numFmtId="165" fontId="8" fillId="0" borderId="0" xfId="41" applyNumberFormat="1" applyFont="1" applyAlignment="1">
      <alignment horizontal="left" vertical="center"/>
    </xf>
    <xf numFmtId="165" fontId="8" fillId="0" borderId="0" xfId="41" applyNumberFormat="1" applyFont="1" applyAlignment="1">
      <alignment horizontal="center" vertical="center"/>
    </xf>
    <xf numFmtId="165" fontId="8" fillId="0" borderId="0" xfId="41" applyNumberFormat="1" applyFont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56" fillId="0" borderId="20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3" fillId="0" borderId="0" xfId="41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165" fontId="55" fillId="0" borderId="33" xfId="41" applyNumberFormat="1" applyFont="1" applyBorder="1" applyAlignment="1">
      <alignment/>
    </xf>
    <xf numFmtId="165" fontId="56" fillId="0" borderId="11" xfId="41" applyNumberFormat="1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Font="1" applyBorder="1" applyAlignment="1">
      <alignment/>
    </xf>
    <xf numFmtId="0" fontId="56" fillId="0" borderId="40" xfId="0" applyFont="1" applyBorder="1" applyAlignment="1">
      <alignment horizontal="center"/>
    </xf>
    <xf numFmtId="0" fontId="12" fillId="0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 horizontal="center" vertical="center" wrapText="1"/>
    </xf>
    <xf numFmtId="0" fontId="56" fillId="0" borderId="25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165" fontId="58" fillId="0" borderId="0" xfId="41" applyNumberFormat="1" applyFont="1" applyAlignment="1">
      <alignment horizontal="center" vertical="center"/>
    </xf>
    <xf numFmtId="165" fontId="56" fillId="0" borderId="0" xfId="41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5" fontId="21" fillId="0" borderId="39" xfId="41" applyNumberFormat="1" applyFont="1" applyBorder="1" applyAlignment="1">
      <alignment horizontal="center" vertical="center"/>
    </xf>
    <xf numFmtId="165" fontId="12" fillId="0" borderId="0" xfId="4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41" applyNumberFormat="1" applyFont="1" applyAlignment="1">
      <alignment horizontal="center"/>
    </xf>
    <xf numFmtId="165" fontId="15" fillId="0" borderId="0" xfId="41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TotalGra" xfId="60"/>
    <cellStyle name="Warning Text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2" sqref="A2:R2"/>
    </sheetView>
  </sheetViews>
  <sheetFormatPr defaultColWidth="8.796875" defaultRowHeight="12.75" customHeight="1"/>
  <cols>
    <col min="1" max="1" width="4.8984375" style="7" customWidth="1"/>
    <col min="2" max="2" width="20.09765625" style="1" customWidth="1"/>
    <col min="3" max="3" width="22.59765625" style="1" hidden="1" customWidth="1"/>
    <col min="4" max="4" width="22.8984375" style="1" hidden="1" customWidth="1"/>
    <col min="5" max="5" width="20.69921875" style="1" customWidth="1"/>
    <col min="6" max="6" width="1.69921875" style="1" hidden="1" customWidth="1"/>
    <col min="7" max="7" width="9.8984375" style="1" customWidth="1"/>
    <col min="8" max="8" width="11.8984375" style="12" hidden="1" customWidth="1"/>
    <col min="9" max="9" width="11.3984375" style="12" hidden="1" customWidth="1"/>
    <col min="10" max="12" width="13.19921875" style="12" hidden="1" customWidth="1"/>
    <col min="13" max="13" width="13.19921875" style="114" hidden="1" customWidth="1"/>
    <col min="14" max="15" width="13.19921875" style="12" hidden="1" customWidth="1"/>
    <col min="16" max="16" width="13.19921875" style="12" customWidth="1"/>
    <col min="17" max="17" width="13.59765625" style="4" customWidth="1"/>
    <col min="18" max="18" width="10.19921875" style="4" customWidth="1"/>
  </cols>
  <sheetData>
    <row r="1" spans="1:18" ht="21" customHeight="1">
      <c r="A1" s="212" t="s">
        <v>512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21" s="1" customFormat="1" ht="21" customHeight="1">
      <c r="A2" s="214" t="s">
        <v>511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05"/>
      <c r="T2" s="205"/>
      <c r="U2" s="205"/>
    </row>
    <row r="3" spans="1:21" s="1" customFormat="1" ht="21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1:19" s="1" customFormat="1" ht="27" customHeight="1">
      <c r="A4" s="29" t="s">
        <v>0</v>
      </c>
      <c r="B4" s="29" t="s">
        <v>1</v>
      </c>
      <c r="C4" s="208" t="s">
        <v>2</v>
      </c>
      <c r="D4" s="209"/>
      <c r="E4" s="40" t="s">
        <v>184</v>
      </c>
      <c r="F4" s="40"/>
      <c r="G4" s="189" t="s">
        <v>506</v>
      </c>
      <c r="H4" s="107" t="s">
        <v>505</v>
      </c>
      <c r="I4" s="15" t="s">
        <v>182</v>
      </c>
      <c r="J4" s="15" t="s">
        <v>181</v>
      </c>
      <c r="K4" s="107" t="s">
        <v>414</v>
      </c>
      <c r="L4" s="107" t="s">
        <v>427</v>
      </c>
      <c r="M4" s="115" t="s">
        <v>416</v>
      </c>
      <c r="N4" s="107" t="s">
        <v>453</v>
      </c>
      <c r="O4" s="107" t="s">
        <v>462</v>
      </c>
      <c r="P4" s="107" t="s">
        <v>432</v>
      </c>
      <c r="Q4" s="31" t="s">
        <v>164</v>
      </c>
      <c r="R4" s="31" t="s">
        <v>165</v>
      </c>
      <c r="S4" s="1" t="s">
        <v>198</v>
      </c>
    </row>
    <row r="5" spans="1:18" ht="26.25" customHeight="1">
      <c r="A5" s="8">
        <v>1</v>
      </c>
      <c r="B5" s="2" t="s">
        <v>9</v>
      </c>
      <c r="C5" s="32" t="s">
        <v>10</v>
      </c>
      <c r="D5" s="33" t="s">
        <v>8</v>
      </c>
      <c r="E5" s="33" t="str">
        <f>C5&amp;" "&amp;D5</f>
        <v>Vũ Kim Chi</v>
      </c>
      <c r="F5" s="33"/>
      <c r="G5" s="2" t="s">
        <v>11</v>
      </c>
      <c r="H5" s="13">
        <v>2300000</v>
      </c>
      <c r="I5" s="14">
        <v>1122000</v>
      </c>
      <c r="J5" s="13">
        <f>H5+I5</f>
        <v>3422000</v>
      </c>
      <c r="K5" s="13"/>
      <c r="L5" s="13"/>
      <c r="M5" s="116">
        <v>1122000</v>
      </c>
      <c r="N5" s="13"/>
      <c r="O5" s="13"/>
      <c r="P5" s="13">
        <f>J5-K5-L5-M5-N5-O5</f>
        <v>2300000</v>
      </c>
      <c r="Q5" s="5"/>
      <c r="R5" s="5"/>
    </row>
    <row r="6" spans="1:18" ht="26.25" customHeight="1">
      <c r="A6" s="8">
        <v>2</v>
      </c>
      <c r="B6" s="2" t="s">
        <v>14</v>
      </c>
      <c r="C6" s="32" t="s">
        <v>7</v>
      </c>
      <c r="D6" s="33" t="s">
        <v>15</v>
      </c>
      <c r="E6" s="33" t="str">
        <f>C6&amp;" "&amp;D6</f>
        <v>Nguyễn Thị  Dần</v>
      </c>
      <c r="F6" s="33"/>
      <c r="G6" s="2" t="s">
        <v>16</v>
      </c>
      <c r="H6" s="13">
        <v>2300000</v>
      </c>
      <c r="I6" s="14">
        <v>3366000</v>
      </c>
      <c r="J6" s="13">
        <f>H6+I6</f>
        <v>5666000</v>
      </c>
      <c r="K6" s="13"/>
      <c r="L6" s="13"/>
      <c r="M6" s="116">
        <v>5451000</v>
      </c>
      <c r="N6" s="13"/>
      <c r="O6" s="13"/>
      <c r="P6" s="13">
        <f>J6-K6-L6-M6-N6-O6</f>
        <v>215000</v>
      </c>
      <c r="Q6" s="5"/>
      <c r="R6" s="5"/>
    </row>
    <row r="7" spans="1:18" ht="26.25" customHeight="1">
      <c r="A7" s="8">
        <v>3</v>
      </c>
      <c r="B7" s="2" t="s">
        <v>504</v>
      </c>
      <c r="C7" s="32"/>
      <c r="D7" s="33"/>
      <c r="E7" s="33" t="s">
        <v>503</v>
      </c>
      <c r="F7" s="33"/>
      <c r="G7" s="144">
        <v>33974</v>
      </c>
      <c r="H7" s="13">
        <v>2300000</v>
      </c>
      <c r="I7" s="14"/>
      <c r="J7" s="13">
        <f>H7+I7</f>
        <v>2300000</v>
      </c>
      <c r="K7" s="13"/>
      <c r="L7" s="13"/>
      <c r="M7" s="116"/>
      <c r="N7" s="13"/>
      <c r="O7" s="13"/>
      <c r="P7" s="13">
        <f>J7-K7-L7-M7-N7-O7</f>
        <v>2300000</v>
      </c>
      <c r="Q7" s="6"/>
      <c r="R7" s="5"/>
    </row>
    <row r="8" spans="1:18" ht="26.25" customHeight="1">
      <c r="A8" s="8">
        <v>4</v>
      </c>
      <c r="B8" s="2" t="s">
        <v>34</v>
      </c>
      <c r="C8" s="32" t="s">
        <v>22</v>
      </c>
      <c r="D8" s="33" t="s">
        <v>35</v>
      </c>
      <c r="E8" s="33" t="str">
        <f>C8&amp;" "&amp;D8</f>
        <v>Nguyễn Thị Ngần</v>
      </c>
      <c r="F8" s="33"/>
      <c r="G8" s="2" t="s">
        <v>36</v>
      </c>
      <c r="H8" s="13">
        <v>2300000</v>
      </c>
      <c r="I8" s="14">
        <v>1870000</v>
      </c>
      <c r="J8" s="13">
        <f>H8+I8</f>
        <v>4170000</v>
      </c>
      <c r="K8" s="13"/>
      <c r="L8" s="13"/>
      <c r="M8" s="116"/>
      <c r="N8" s="13"/>
      <c r="O8" s="13"/>
      <c r="P8" s="13">
        <f>J8-K8-L8-M8-N8-O8</f>
        <v>4170000</v>
      </c>
      <c r="Q8" s="5"/>
      <c r="R8" s="5"/>
    </row>
    <row r="9" spans="1:18" s="26" customFormat="1" ht="26.25" customHeight="1">
      <c r="A9" s="22"/>
      <c r="B9" s="23"/>
      <c r="C9" s="210" t="s">
        <v>183</v>
      </c>
      <c r="D9" s="211"/>
      <c r="E9" s="192" t="s">
        <v>183</v>
      </c>
      <c r="F9" s="151"/>
      <c r="G9" s="23"/>
      <c r="H9" s="13"/>
      <c r="I9" s="24">
        <f aca="true" t="shared" si="0" ref="I9:N9">SUM(I5:I8)</f>
        <v>6358000</v>
      </c>
      <c r="J9" s="24">
        <f t="shared" si="0"/>
        <v>15558000</v>
      </c>
      <c r="K9" s="24">
        <f t="shared" si="0"/>
        <v>0</v>
      </c>
      <c r="L9" s="24">
        <f t="shared" si="0"/>
        <v>0</v>
      </c>
      <c r="M9" s="24">
        <f t="shared" si="0"/>
        <v>6573000</v>
      </c>
      <c r="N9" s="24">
        <f t="shared" si="0"/>
        <v>0</v>
      </c>
      <c r="O9" s="27"/>
      <c r="P9" s="145">
        <f>SUM(P5:P8)</f>
        <v>8985000</v>
      </c>
      <c r="Q9" s="25"/>
      <c r="R9" s="25"/>
    </row>
    <row r="10" spans="8:18" ht="23.25" customHeight="1">
      <c r="H10" s="28"/>
      <c r="I10" s="28"/>
      <c r="J10" s="213" t="s">
        <v>179</v>
      </c>
      <c r="K10" s="213"/>
      <c r="L10" s="213"/>
      <c r="M10" s="213"/>
      <c r="N10" s="213"/>
      <c r="O10" s="213"/>
      <c r="P10" s="213"/>
      <c r="Q10" s="213"/>
      <c r="R10" s="213"/>
    </row>
    <row r="11" spans="2:18" ht="23.25" customHeight="1">
      <c r="B11" s="9" t="s">
        <v>178</v>
      </c>
      <c r="C11" s="11" t="s">
        <v>178</v>
      </c>
      <c r="H11" s="9"/>
      <c r="I11" s="9"/>
      <c r="J11" s="207" t="s">
        <v>177</v>
      </c>
      <c r="K11" s="207"/>
      <c r="L11" s="207"/>
      <c r="M11" s="207"/>
      <c r="N11" s="207"/>
      <c r="O11" s="207"/>
      <c r="P11" s="207"/>
      <c r="Q11" s="207"/>
      <c r="R11" s="207"/>
    </row>
  </sheetData>
  <sheetProtection/>
  <mergeCells count="6">
    <mergeCell ref="J11:R11"/>
    <mergeCell ref="C4:D4"/>
    <mergeCell ref="C9:D9"/>
    <mergeCell ref="A1:R1"/>
    <mergeCell ref="J10:R10"/>
    <mergeCell ref="A2:R2"/>
  </mergeCells>
  <printOptions/>
  <pageMargins left="0.2" right="0.2" top="0.31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0">
      <selection activeCell="B4" sqref="B4"/>
    </sheetView>
  </sheetViews>
  <sheetFormatPr defaultColWidth="8.796875" defaultRowHeight="15"/>
  <cols>
    <col min="1" max="1" width="3.59765625" style="7" customWidth="1"/>
    <col min="2" max="2" width="20.19921875" style="1" customWidth="1"/>
    <col min="3" max="3" width="11.19921875" style="1" hidden="1" customWidth="1"/>
    <col min="4" max="4" width="15.69921875" style="1" hidden="1" customWidth="1"/>
    <col min="5" max="5" width="18" style="1" bestFit="1" customWidth="1"/>
    <col min="6" max="6" width="9.5" style="1" customWidth="1"/>
    <col min="7" max="7" width="0.1015625" style="12" hidden="1" customWidth="1"/>
    <col min="8" max="8" width="11.8984375" style="12" hidden="1" customWidth="1"/>
    <col min="9" max="9" width="12.3984375" style="12" hidden="1" customWidth="1"/>
    <col min="10" max="15" width="12.5" style="12" hidden="1" customWidth="1"/>
    <col min="16" max="16" width="12.3984375" style="12" customWidth="1"/>
    <col min="17" max="17" width="13.8984375" style="4" customWidth="1"/>
    <col min="18" max="18" width="12.3984375" style="4" customWidth="1"/>
  </cols>
  <sheetData>
    <row r="1" spans="1:18" s="1" customFormat="1" ht="21.75" customHeight="1">
      <c r="A1" s="212" t="s">
        <v>513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21" s="1" customFormat="1" ht="21.75" customHeight="1">
      <c r="A2" s="214" t="s">
        <v>511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05"/>
      <c r="T2" s="205"/>
      <c r="U2" s="205"/>
    </row>
    <row r="3" spans="1:21" s="1" customFormat="1" ht="13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18" s="1" customFormat="1" ht="29.25" customHeight="1">
      <c r="A4" s="29" t="s">
        <v>0</v>
      </c>
      <c r="B4" s="29" t="s">
        <v>1</v>
      </c>
      <c r="C4" s="208" t="s">
        <v>2</v>
      </c>
      <c r="D4" s="209"/>
      <c r="E4" s="40" t="s">
        <v>184</v>
      </c>
      <c r="F4" s="189" t="s">
        <v>506</v>
      </c>
      <c r="G4" s="107" t="s">
        <v>505</v>
      </c>
      <c r="H4" s="15" t="s">
        <v>182</v>
      </c>
      <c r="I4" s="15" t="s">
        <v>181</v>
      </c>
      <c r="J4" s="107" t="s">
        <v>414</v>
      </c>
      <c r="K4" s="107" t="s">
        <v>415</v>
      </c>
      <c r="L4" s="107" t="s">
        <v>418</v>
      </c>
      <c r="M4" s="107" t="s">
        <v>446</v>
      </c>
      <c r="N4" s="107" t="s">
        <v>454</v>
      </c>
      <c r="O4" s="107" t="s">
        <v>473</v>
      </c>
      <c r="P4" s="107" t="s">
        <v>432</v>
      </c>
      <c r="Q4" s="31" t="s">
        <v>164</v>
      </c>
      <c r="R4" s="31" t="s">
        <v>165</v>
      </c>
    </row>
    <row r="5" spans="1:18" ht="20.25" customHeight="1">
      <c r="A5" s="8">
        <v>1</v>
      </c>
      <c r="B5" s="2" t="s">
        <v>42</v>
      </c>
      <c r="C5" s="32" t="s">
        <v>43</v>
      </c>
      <c r="D5" s="33" t="s">
        <v>5</v>
      </c>
      <c r="E5" s="33" t="str">
        <f aca="true" t="shared" si="0" ref="E5:E15">C5&amp;" "&amp;D5</f>
        <v>Trần Thị Lan Anh</v>
      </c>
      <c r="F5" s="2" t="s">
        <v>44</v>
      </c>
      <c r="G5" s="13">
        <v>2300000</v>
      </c>
      <c r="H5" s="14">
        <v>1870000</v>
      </c>
      <c r="I5" s="13">
        <f aca="true" t="shared" si="1" ref="I5:I15">G5+H5</f>
        <v>4170000</v>
      </c>
      <c r="J5" s="13"/>
      <c r="K5" s="13"/>
      <c r="L5" s="13">
        <v>3955000</v>
      </c>
      <c r="M5" s="13"/>
      <c r="N5" s="13"/>
      <c r="O5" s="13"/>
      <c r="P5" s="13">
        <f aca="true" t="shared" si="2" ref="P5:P20">I5-J5-K5-L5-M5-N5-O5</f>
        <v>215000</v>
      </c>
      <c r="Q5" s="5"/>
      <c r="R5" s="5"/>
    </row>
    <row r="6" spans="1:18" ht="20.25" customHeight="1">
      <c r="A6" s="8">
        <v>2</v>
      </c>
      <c r="B6" s="2" t="s">
        <v>49</v>
      </c>
      <c r="C6" s="32" t="s">
        <v>12</v>
      </c>
      <c r="D6" s="33" t="s">
        <v>50</v>
      </c>
      <c r="E6" s="33" t="str">
        <f t="shared" si="0"/>
        <v>Bùi Công Duẩn</v>
      </c>
      <c r="F6" s="2" t="s">
        <v>51</v>
      </c>
      <c r="G6" s="13">
        <v>2300000</v>
      </c>
      <c r="H6" s="14">
        <v>0</v>
      </c>
      <c r="I6" s="13">
        <f t="shared" si="1"/>
        <v>2300000</v>
      </c>
      <c r="J6" s="13"/>
      <c r="K6" s="13"/>
      <c r="L6" s="13"/>
      <c r="M6" s="13"/>
      <c r="N6" s="13"/>
      <c r="O6" s="13"/>
      <c r="P6" s="13">
        <f t="shared" si="2"/>
        <v>2300000</v>
      </c>
      <c r="Q6" s="5"/>
      <c r="R6" s="5"/>
    </row>
    <row r="7" spans="1:18" ht="20.25" customHeight="1">
      <c r="A7" s="8">
        <v>3</v>
      </c>
      <c r="B7" s="2" t="s">
        <v>52</v>
      </c>
      <c r="C7" s="32" t="s">
        <v>6</v>
      </c>
      <c r="D7" s="33" t="s">
        <v>18</v>
      </c>
      <c r="E7" s="33" t="str">
        <f t="shared" si="0"/>
        <v>Nông Thị Dung</v>
      </c>
      <c r="F7" s="2" t="s">
        <v>53</v>
      </c>
      <c r="G7" s="13">
        <v>2300000</v>
      </c>
      <c r="H7" s="14">
        <v>0</v>
      </c>
      <c r="I7" s="13">
        <f t="shared" si="1"/>
        <v>2300000</v>
      </c>
      <c r="J7" s="13"/>
      <c r="K7" s="13"/>
      <c r="L7" s="13"/>
      <c r="M7" s="13"/>
      <c r="N7" s="13"/>
      <c r="O7" s="13"/>
      <c r="P7" s="13">
        <f t="shared" si="2"/>
        <v>2300000</v>
      </c>
      <c r="Q7" s="5"/>
      <c r="R7" s="5"/>
    </row>
    <row r="8" spans="1:18" ht="20.25" customHeight="1">
      <c r="A8" s="8">
        <v>4</v>
      </c>
      <c r="B8" s="2" t="s">
        <v>61</v>
      </c>
      <c r="C8" s="32" t="s">
        <v>57</v>
      </c>
      <c r="D8" s="33" t="s">
        <v>62</v>
      </c>
      <c r="E8" s="33" t="str">
        <f t="shared" si="0"/>
        <v>Phạm Văn Hưng</v>
      </c>
      <c r="F8" s="2" t="s">
        <v>63</v>
      </c>
      <c r="G8" s="13">
        <v>2300000</v>
      </c>
      <c r="H8" s="14">
        <v>1870000</v>
      </c>
      <c r="I8" s="13">
        <f t="shared" si="1"/>
        <v>4170000</v>
      </c>
      <c r="J8" s="13"/>
      <c r="K8" s="13">
        <v>1870000</v>
      </c>
      <c r="L8" s="13"/>
      <c r="M8" s="13"/>
      <c r="N8" s="13"/>
      <c r="O8" s="13"/>
      <c r="P8" s="13">
        <f t="shared" si="2"/>
        <v>2300000</v>
      </c>
      <c r="Q8" s="5"/>
      <c r="R8" s="5"/>
    </row>
    <row r="9" spans="1:18" ht="20.25" customHeight="1">
      <c r="A9" s="8">
        <v>5</v>
      </c>
      <c r="B9" s="2" t="s">
        <v>64</v>
      </c>
      <c r="C9" s="32" t="s">
        <v>41</v>
      </c>
      <c r="D9" s="33" t="s">
        <v>65</v>
      </c>
      <c r="E9" s="33" t="str">
        <f t="shared" si="0"/>
        <v>Nguyễn Văn Khang</v>
      </c>
      <c r="F9" s="2" t="s">
        <v>66</v>
      </c>
      <c r="G9" s="13">
        <v>2300000</v>
      </c>
      <c r="H9" s="14">
        <v>1870000</v>
      </c>
      <c r="I9" s="13">
        <f t="shared" si="1"/>
        <v>4170000</v>
      </c>
      <c r="J9" s="13"/>
      <c r="K9" s="13"/>
      <c r="L9" s="13"/>
      <c r="M9" s="13"/>
      <c r="N9" s="13"/>
      <c r="O9" s="13"/>
      <c r="P9" s="13">
        <f t="shared" si="2"/>
        <v>4170000</v>
      </c>
      <c r="Q9" s="5"/>
      <c r="R9" s="5"/>
    </row>
    <row r="10" spans="1:18" ht="20.25" customHeight="1">
      <c r="A10" s="8">
        <v>6</v>
      </c>
      <c r="B10" s="2" t="s">
        <v>67</v>
      </c>
      <c r="C10" s="32" t="s">
        <v>68</v>
      </c>
      <c r="D10" s="33" t="s">
        <v>69</v>
      </c>
      <c r="E10" s="33" t="str">
        <f t="shared" si="0"/>
        <v>Đào Văn  Khoa</v>
      </c>
      <c r="F10" s="2" t="s">
        <v>70</v>
      </c>
      <c r="G10" s="13">
        <v>2300000</v>
      </c>
      <c r="H10" s="14">
        <v>0</v>
      </c>
      <c r="I10" s="13">
        <f t="shared" si="1"/>
        <v>2300000</v>
      </c>
      <c r="J10" s="13"/>
      <c r="K10" s="13"/>
      <c r="L10" s="13"/>
      <c r="M10" s="13"/>
      <c r="N10" s="13"/>
      <c r="O10" s="13"/>
      <c r="P10" s="13">
        <f t="shared" si="2"/>
        <v>2300000</v>
      </c>
      <c r="Q10" s="5"/>
      <c r="R10" s="5"/>
    </row>
    <row r="11" spans="1:18" ht="20.25" customHeight="1">
      <c r="A11" s="8">
        <v>7</v>
      </c>
      <c r="B11" s="2" t="s">
        <v>72</v>
      </c>
      <c r="C11" s="32" t="s">
        <v>73</v>
      </c>
      <c r="D11" s="33" t="s">
        <v>74</v>
      </c>
      <c r="E11" s="33" t="str">
        <f t="shared" si="0"/>
        <v>Trần Thị Kim</v>
      </c>
      <c r="F11" s="2" t="s">
        <v>75</v>
      </c>
      <c r="G11" s="13">
        <v>2300000</v>
      </c>
      <c r="H11" s="14">
        <v>1870000</v>
      </c>
      <c r="I11" s="13">
        <f t="shared" si="1"/>
        <v>4170000</v>
      </c>
      <c r="J11" s="13"/>
      <c r="K11" s="13"/>
      <c r="L11" s="13"/>
      <c r="M11" s="13"/>
      <c r="N11" s="13"/>
      <c r="O11" s="13"/>
      <c r="P11" s="13">
        <f t="shared" si="2"/>
        <v>4170000</v>
      </c>
      <c r="Q11" s="5"/>
      <c r="R11" s="6" t="s">
        <v>175</v>
      </c>
    </row>
    <row r="12" spans="1:18" ht="20.25" customHeight="1">
      <c r="A12" s="8">
        <v>8</v>
      </c>
      <c r="B12" s="2" t="s">
        <v>76</v>
      </c>
      <c r="C12" s="32" t="s">
        <v>77</v>
      </c>
      <c r="D12" s="33" t="s">
        <v>78</v>
      </c>
      <c r="E12" s="33" t="str">
        <f t="shared" si="0"/>
        <v>Lê Hữu Lập</v>
      </c>
      <c r="F12" s="2" t="s">
        <v>79</v>
      </c>
      <c r="G12" s="13">
        <v>2300000</v>
      </c>
      <c r="H12" s="14">
        <v>1870000</v>
      </c>
      <c r="I12" s="13">
        <f t="shared" si="1"/>
        <v>4170000</v>
      </c>
      <c r="J12" s="13"/>
      <c r="K12" s="13"/>
      <c r="L12" s="13">
        <v>4040000</v>
      </c>
      <c r="M12" s="13"/>
      <c r="N12" s="13"/>
      <c r="O12" s="13"/>
      <c r="P12" s="13">
        <f t="shared" si="2"/>
        <v>130000</v>
      </c>
      <c r="Q12" s="5"/>
      <c r="R12" s="5"/>
    </row>
    <row r="13" spans="1:18" ht="20.25" customHeight="1">
      <c r="A13" s="8">
        <v>9</v>
      </c>
      <c r="B13" s="2" t="s">
        <v>80</v>
      </c>
      <c r="C13" s="32" t="s">
        <v>81</v>
      </c>
      <c r="D13" s="33" t="s">
        <v>33</v>
      </c>
      <c r="E13" s="33" t="str">
        <f t="shared" si="0"/>
        <v>Phạm Duy Lợi</v>
      </c>
      <c r="F13" s="2" t="s">
        <v>82</v>
      </c>
      <c r="G13" s="13">
        <v>2300000</v>
      </c>
      <c r="H13" s="14">
        <v>1870000</v>
      </c>
      <c r="I13" s="13">
        <f t="shared" si="1"/>
        <v>4170000</v>
      </c>
      <c r="J13" s="13"/>
      <c r="K13" s="13"/>
      <c r="L13" s="13">
        <v>1870000</v>
      </c>
      <c r="M13" s="13"/>
      <c r="N13" s="13"/>
      <c r="O13" s="13"/>
      <c r="P13" s="13">
        <f t="shared" si="2"/>
        <v>2300000</v>
      </c>
      <c r="Q13" s="5"/>
      <c r="R13" s="5"/>
    </row>
    <row r="14" spans="1:18" ht="20.25" customHeight="1">
      <c r="A14" s="8">
        <v>10</v>
      </c>
      <c r="B14" s="2" t="s">
        <v>84</v>
      </c>
      <c r="C14" s="32" t="s">
        <v>73</v>
      </c>
      <c r="D14" s="33" t="s">
        <v>37</v>
      </c>
      <c r="E14" s="33" t="str">
        <f t="shared" si="0"/>
        <v>Trần Thị Ngọc</v>
      </c>
      <c r="F14" s="2" t="s">
        <v>85</v>
      </c>
      <c r="G14" s="13">
        <v>2300000</v>
      </c>
      <c r="H14" s="14">
        <v>-1870000</v>
      </c>
      <c r="I14" s="13">
        <f t="shared" si="1"/>
        <v>430000</v>
      </c>
      <c r="J14" s="13"/>
      <c r="K14" s="13"/>
      <c r="L14" s="13"/>
      <c r="M14" s="13"/>
      <c r="N14" s="13"/>
      <c r="O14" s="13"/>
      <c r="P14" s="13">
        <f t="shared" si="2"/>
        <v>430000</v>
      </c>
      <c r="Q14" s="5"/>
      <c r="R14" s="5"/>
    </row>
    <row r="15" spans="1:18" ht="20.25" customHeight="1">
      <c r="A15" s="8">
        <v>11</v>
      </c>
      <c r="B15" s="2" t="s">
        <v>86</v>
      </c>
      <c r="C15" s="32" t="s">
        <v>56</v>
      </c>
      <c r="D15" s="33" t="s">
        <v>37</v>
      </c>
      <c r="E15" s="33" t="str">
        <f t="shared" si="0"/>
        <v>Trương Thị Ngọc</v>
      </c>
      <c r="F15" s="2" t="s">
        <v>87</v>
      </c>
      <c r="G15" s="13">
        <v>2300000</v>
      </c>
      <c r="H15" s="14">
        <v>3740000</v>
      </c>
      <c r="I15" s="13">
        <f t="shared" si="1"/>
        <v>6040000</v>
      </c>
      <c r="J15" s="13"/>
      <c r="K15" s="13"/>
      <c r="L15" s="13">
        <v>2000000</v>
      </c>
      <c r="M15" s="13"/>
      <c r="N15" s="13"/>
      <c r="O15" s="13"/>
      <c r="P15" s="13">
        <f t="shared" si="2"/>
        <v>4040000</v>
      </c>
      <c r="Q15" s="5"/>
      <c r="R15" s="5"/>
    </row>
    <row r="16" spans="1:18" ht="20.25" customHeight="1">
      <c r="A16" s="8">
        <v>12</v>
      </c>
      <c r="B16" s="2" t="s">
        <v>89</v>
      </c>
      <c r="C16" s="32" t="s">
        <v>54</v>
      </c>
      <c r="D16" s="33" t="s">
        <v>90</v>
      </c>
      <c r="E16" s="33" t="str">
        <f>C16&amp;" "&amp;D16</f>
        <v>Lý Thị Pham</v>
      </c>
      <c r="F16" s="2" t="s">
        <v>91</v>
      </c>
      <c r="G16" s="13">
        <v>2300000</v>
      </c>
      <c r="H16" s="14">
        <v>2992000</v>
      </c>
      <c r="I16" s="13">
        <f>G16+H16</f>
        <v>5292000</v>
      </c>
      <c r="J16" s="13"/>
      <c r="K16" s="13"/>
      <c r="L16" s="13"/>
      <c r="M16" s="13"/>
      <c r="N16" s="13"/>
      <c r="O16" s="13"/>
      <c r="P16" s="13">
        <f t="shared" si="2"/>
        <v>5292000</v>
      </c>
      <c r="Q16" s="5"/>
      <c r="R16" s="5"/>
    </row>
    <row r="17" spans="1:18" ht="20.25" customHeight="1">
      <c r="A17" s="8">
        <v>13</v>
      </c>
      <c r="B17" s="2" t="s">
        <v>92</v>
      </c>
      <c r="C17" s="32" t="s">
        <v>73</v>
      </c>
      <c r="D17" s="33" t="s">
        <v>38</v>
      </c>
      <c r="E17" s="33" t="str">
        <f>C17&amp;" "&amp;D17</f>
        <v>Trần Thị Phương</v>
      </c>
      <c r="F17" s="2" t="s">
        <v>93</v>
      </c>
      <c r="G17" s="13">
        <v>2300000</v>
      </c>
      <c r="H17" s="14">
        <v>1870000</v>
      </c>
      <c r="I17" s="13">
        <f>G17+H17</f>
        <v>4170000</v>
      </c>
      <c r="J17" s="13"/>
      <c r="K17" s="13"/>
      <c r="L17" s="13"/>
      <c r="M17" s="13"/>
      <c r="N17" s="13"/>
      <c r="O17" s="13"/>
      <c r="P17" s="13">
        <f t="shared" si="2"/>
        <v>4170000</v>
      </c>
      <c r="Q17" s="5"/>
      <c r="R17" s="5"/>
    </row>
    <row r="18" spans="1:18" ht="20.25" customHeight="1">
      <c r="A18" s="8">
        <v>14</v>
      </c>
      <c r="B18" s="2" t="s">
        <v>94</v>
      </c>
      <c r="C18" s="32" t="s">
        <v>22</v>
      </c>
      <c r="D18" s="33" t="s">
        <v>95</v>
      </c>
      <c r="E18" s="33" t="str">
        <f>C18&amp;" "&amp;D18</f>
        <v>Nguyễn Thị Quyên</v>
      </c>
      <c r="F18" s="2" t="s">
        <v>96</v>
      </c>
      <c r="G18" s="13">
        <v>2300000</v>
      </c>
      <c r="H18" s="14">
        <v>0</v>
      </c>
      <c r="I18" s="13">
        <f>G18+H18</f>
        <v>2300000</v>
      </c>
      <c r="J18" s="13"/>
      <c r="K18" s="13"/>
      <c r="L18" s="13"/>
      <c r="M18" s="13"/>
      <c r="N18" s="13"/>
      <c r="O18" s="13"/>
      <c r="P18" s="13">
        <f t="shared" si="2"/>
        <v>2300000</v>
      </c>
      <c r="Q18" s="5"/>
      <c r="R18" s="5"/>
    </row>
    <row r="19" spans="1:18" ht="20.25" customHeight="1">
      <c r="A19" s="8">
        <v>15</v>
      </c>
      <c r="B19" s="2" t="s">
        <v>103</v>
      </c>
      <c r="C19" s="32" t="s">
        <v>22</v>
      </c>
      <c r="D19" s="33" t="s">
        <v>101</v>
      </c>
      <c r="E19" s="33" t="str">
        <f>C19&amp;" "&amp;D19</f>
        <v>Nguyễn Thị Trang</v>
      </c>
      <c r="F19" s="2" t="s">
        <v>104</v>
      </c>
      <c r="G19" s="13">
        <v>2300000</v>
      </c>
      <c r="H19" s="14">
        <v>1870000</v>
      </c>
      <c r="I19" s="13">
        <f>G19+H19</f>
        <v>4170000</v>
      </c>
      <c r="J19" s="13"/>
      <c r="K19" s="13"/>
      <c r="L19" s="13"/>
      <c r="M19" s="13"/>
      <c r="N19" s="13"/>
      <c r="O19" s="13"/>
      <c r="P19" s="13">
        <f t="shared" si="2"/>
        <v>4170000</v>
      </c>
      <c r="Q19" s="5"/>
      <c r="R19" s="5"/>
    </row>
    <row r="20" spans="1:18" ht="20.25" customHeight="1">
      <c r="A20" s="8">
        <v>16</v>
      </c>
      <c r="B20" s="2" t="s">
        <v>105</v>
      </c>
      <c r="C20" s="32" t="s">
        <v>106</v>
      </c>
      <c r="D20" s="33" t="s">
        <v>107</v>
      </c>
      <c r="E20" s="33" t="str">
        <f>C20&amp;" "&amp;D20</f>
        <v>Trần Thị Phương Trâm</v>
      </c>
      <c r="F20" s="2" t="s">
        <v>108</v>
      </c>
      <c r="G20" s="13">
        <v>2300000</v>
      </c>
      <c r="H20" s="14">
        <v>1870000</v>
      </c>
      <c r="I20" s="13">
        <f>G20+H20</f>
        <v>4170000</v>
      </c>
      <c r="J20" s="13"/>
      <c r="K20" s="13"/>
      <c r="L20" s="13"/>
      <c r="M20" s="13"/>
      <c r="N20" s="13"/>
      <c r="O20" s="13"/>
      <c r="P20" s="13">
        <f t="shared" si="2"/>
        <v>4170000</v>
      </c>
      <c r="Q20" s="5"/>
      <c r="R20" s="6" t="s">
        <v>176</v>
      </c>
    </row>
    <row r="21" spans="1:18" s="197" customFormat="1" ht="20.25" customHeight="1">
      <c r="A21" s="200"/>
      <c r="B21" s="201"/>
      <c r="C21" s="215" t="s">
        <v>183</v>
      </c>
      <c r="D21" s="216"/>
      <c r="E21" s="193" t="s">
        <v>183</v>
      </c>
      <c r="F21" s="193"/>
      <c r="G21" s="145"/>
      <c r="H21" s="194">
        <f aca="true" t="shared" si="3" ref="H21:N21">SUM(H5:H20)</f>
        <v>21692000</v>
      </c>
      <c r="I21" s="194">
        <f t="shared" si="3"/>
        <v>58492000</v>
      </c>
      <c r="J21" s="194">
        <f t="shared" si="3"/>
        <v>0</v>
      </c>
      <c r="K21" s="194">
        <f t="shared" si="3"/>
        <v>1870000</v>
      </c>
      <c r="L21" s="194">
        <f t="shared" si="3"/>
        <v>11865000</v>
      </c>
      <c r="M21" s="194">
        <f t="shared" si="3"/>
        <v>0</v>
      </c>
      <c r="N21" s="194">
        <f t="shared" si="3"/>
        <v>0</v>
      </c>
      <c r="O21" s="195"/>
      <c r="P21" s="145">
        <f>I21-J21-K21-L21-M21-N21</f>
        <v>44757000</v>
      </c>
      <c r="Q21" s="196"/>
      <c r="R21" s="196"/>
    </row>
    <row r="23" spans="7:18" ht="15">
      <c r="G23" s="28"/>
      <c r="H23" s="28"/>
      <c r="I23" s="213" t="s">
        <v>179</v>
      </c>
      <c r="J23" s="213"/>
      <c r="K23" s="213"/>
      <c r="L23" s="213"/>
      <c r="M23" s="213"/>
      <c r="N23" s="213"/>
      <c r="O23" s="213"/>
      <c r="P23" s="213"/>
      <c r="Q23" s="213"/>
      <c r="R23" s="213"/>
    </row>
    <row r="24" spans="2:18" ht="15">
      <c r="B24" s="9" t="s">
        <v>178</v>
      </c>
      <c r="C24" s="11" t="s">
        <v>178</v>
      </c>
      <c r="G24" s="9"/>
      <c r="H24" s="9"/>
      <c r="I24" s="207" t="s">
        <v>177</v>
      </c>
      <c r="J24" s="207"/>
      <c r="K24" s="207"/>
      <c r="L24" s="207"/>
      <c r="M24" s="207"/>
      <c r="N24" s="207"/>
      <c r="O24" s="207"/>
      <c r="P24" s="207"/>
      <c r="Q24" s="207"/>
      <c r="R24" s="207"/>
    </row>
  </sheetData>
  <sheetProtection/>
  <mergeCells count="6">
    <mergeCell ref="I23:R23"/>
    <mergeCell ref="I24:R24"/>
    <mergeCell ref="A1:R1"/>
    <mergeCell ref="C4:D4"/>
    <mergeCell ref="C21:D21"/>
    <mergeCell ref="A2:R2"/>
  </mergeCells>
  <printOptions horizontalCentered="1"/>
  <pageMargins left="0.2" right="0.21" top="0.34" bottom="0.3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IV2"/>
    </sheetView>
  </sheetViews>
  <sheetFormatPr defaultColWidth="8.796875" defaultRowHeight="15"/>
  <cols>
    <col min="1" max="1" width="4.19921875" style="1" customWidth="1"/>
    <col min="2" max="2" width="18" style="1" customWidth="1"/>
    <col min="3" max="3" width="12.69921875" style="1" hidden="1" customWidth="1"/>
    <col min="4" max="4" width="12.5" style="1" hidden="1" customWidth="1"/>
    <col min="5" max="5" width="21.69921875" style="1" customWidth="1"/>
    <col min="6" max="6" width="9.8984375" style="1" customWidth="1"/>
    <col min="7" max="7" width="12.69921875" style="12" hidden="1" customWidth="1"/>
    <col min="8" max="8" width="11.5" style="12" hidden="1" customWidth="1"/>
    <col min="9" max="14" width="12.19921875" style="12" hidden="1" customWidth="1"/>
    <col min="15" max="15" width="12.19921875" style="12" customWidth="1"/>
    <col min="16" max="16" width="14.19921875" style="4" customWidth="1"/>
    <col min="17" max="17" width="9.8984375" style="4" customWidth="1"/>
  </cols>
  <sheetData>
    <row r="1" spans="1:17" s="1" customFormat="1" ht="23.25" customHeight="1">
      <c r="A1" s="212" t="s">
        <v>514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21" s="1" customFormat="1" ht="23.25" customHeight="1">
      <c r="A2" s="214" t="s">
        <v>511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05"/>
      <c r="S2" s="205"/>
      <c r="T2" s="205"/>
      <c r="U2" s="205"/>
    </row>
    <row r="3" spans="1:21" s="1" customFormat="1" ht="13.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1:17" s="1" customFormat="1" ht="25.5">
      <c r="A4" s="36" t="s">
        <v>0</v>
      </c>
      <c r="B4" s="36" t="s">
        <v>1</v>
      </c>
      <c r="C4" s="217" t="s">
        <v>2</v>
      </c>
      <c r="D4" s="218"/>
      <c r="E4" s="39" t="s">
        <v>184</v>
      </c>
      <c r="F4" s="36" t="s">
        <v>506</v>
      </c>
      <c r="G4" s="107" t="s">
        <v>505</v>
      </c>
      <c r="H4" s="15" t="s">
        <v>180</v>
      </c>
      <c r="I4" s="15" t="s">
        <v>181</v>
      </c>
      <c r="J4" s="107" t="s">
        <v>414</v>
      </c>
      <c r="K4" s="107" t="s">
        <v>416</v>
      </c>
      <c r="L4" s="107"/>
      <c r="M4" s="107" t="s">
        <v>420</v>
      </c>
      <c r="N4" s="107" t="s">
        <v>483</v>
      </c>
      <c r="O4" s="107" t="s">
        <v>432</v>
      </c>
      <c r="P4" s="31" t="s">
        <v>164</v>
      </c>
      <c r="Q4" s="37" t="s">
        <v>165</v>
      </c>
    </row>
    <row r="5" spans="1:17" ht="26.25" customHeight="1">
      <c r="A5" s="8">
        <v>1</v>
      </c>
      <c r="B5" s="2" t="s">
        <v>114</v>
      </c>
      <c r="C5" s="32" t="s">
        <v>7</v>
      </c>
      <c r="D5" s="33" t="s">
        <v>115</v>
      </c>
      <c r="E5" s="41" t="str">
        <f aca="true" t="shared" si="0" ref="E5:E11">C5&amp;" "&amp;D5</f>
        <v>Nguyễn Thị  Diệp</v>
      </c>
      <c r="F5" s="2" t="s">
        <v>116</v>
      </c>
      <c r="G5" s="16">
        <v>2300000</v>
      </c>
      <c r="H5" s="14"/>
      <c r="I5" s="16">
        <f aca="true" t="shared" si="1" ref="I5:I11">G5+H5</f>
        <v>2300000</v>
      </c>
      <c r="J5" s="16"/>
      <c r="K5" s="16"/>
      <c r="L5" s="16"/>
      <c r="M5" s="16">
        <v>2100000</v>
      </c>
      <c r="N5" s="16"/>
      <c r="O5" s="16">
        <f>I5-J5-K5-L5-M5-N5</f>
        <v>200000</v>
      </c>
      <c r="P5" s="113"/>
      <c r="Q5" s="6" t="s">
        <v>170</v>
      </c>
    </row>
    <row r="6" spans="1:17" ht="26.25" customHeight="1">
      <c r="A6" s="8">
        <v>2</v>
      </c>
      <c r="B6" s="2" t="s">
        <v>119</v>
      </c>
      <c r="C6" s="32" t="s">
        <v>7</v>
      </c>
      <c r="D6" s="33" t="s">
        <v>27</v>
      </c>
      <c r="E6" s="41" t="str">
        <f t="shared" si="0"/>
        <v>Nguyễn Thị  Huệ</v>
      </c>
      <c r="F6" s="2" t="s">
        <v>47</v>
      </c>
      <c r="G6" s="16">
        <v>2300000</v>
      </c>
      <c r="H6" s="14"/>
      <c r="I6" s="16">
        <f t="shared" si="1"/>
        <v>2300000</v>
      </c>
      <c r="J6" s="16"/>
      <c r="K6" s="16"/>
      <c r="L6" s="16"/>
      <c r="M6" s="16"/>
      <c r="N6" s="16"/>
      <c r="O6" s="16">
        <f aca="true" t="shared" si="2" ref="O6:O12">I6-J6-K6-L6-M6-N6</f>
        <v>2300000</v>
      </c>
      <c r="P6" s="113"/>
      <c r="Q6" s="6" t="s">
        <v>166</v>
      </c>
    </row>
    <row r="7" spans="1:17" ht="26.25" customHeight="1">
      <c r="A7" s="8">
        <v>3</v>
      </c>
      <c r="B7" s="2" t="s">
        <v>120</v>
      </c>
      <c r="C7" s="32" t="s">
        <v>7</v>
      </c>
      <c r="D7" s="33" t="s">
        <v>31</v>
      </c>
      <c r="E7" s="41" t="str">
        <f t="shared" si="0"/>
        <v>Nguyễn Thị  Hường</v>
      </c>
      <c r="F7" s="2" t="s">
        <v>121</v>
      </c>
      <c r="G7" s="16">
        <v>2300000</v>
      </c>
      <c r="H7" s="14">
        <v>1870000</v>
      </c>
      <c r="I7" s="16">
        <f t="shared" si="1"/>
        <v>4170000</v>
      </c>
      <c r="J7" s="16"/>
      <c r="K7" s="16"/>
      <c r="L7" s="16"/>
      <c r="M7" s="16"/>
      <c r="N7" s="16"/>
      <c r="O7" s="16">
        <f t="shared" si="2"/>
        <v>4170000</v>
      </c>
      <c r="P7" s="113"/>
      <c r="Q7" s="5"/>
    </row>
    <row r="8" spans="1:17" ht="26.25" customHeight="1">
      <c r="A8" s="8">
        <v>4</v>
      </c>
      <c r="B8" s="2" t="s">
        <v>122</v>
      </c>
      <c r="C8" s="32" t="s">
        <v>112</v>
      </c>
      <c r="D8" s="33" t="s">
        <v>83</v>
      </c>
      <c r="E8" s="41" t="str">
        <f t="shared" si="0"/>
        <v>Ma Thị Lý</v>
      </c>
      <c r="F8" s="2" t="s">
        <v>123</v>
      </c>
      <c r="G8" s="16">
        <v>2300000</v>
      </c>
      <c r="H8" s="14">
        <v>1870000</v>
      </c>
      <c r="I8" s="16">
        <f t="shared" si="1"/>
        <v>4170000</v>
      </c>
      <c r="J8" s="16"/>
      <c r="K8" s="16"/>
      <c r="L8" s="16"/>
      <c r="M8" s="16"/>
      <c r="N8" s="16"/>
      <c r="O8" s="16">
        <f t="shared" si="2"/>
        <v>4170000</v>
      </c>
      <c r="P8" s="113"/>
      <c r="Q8" s="5"/>
    </row>
    <row r="9" spans="1:17" ht="26.25" customHeight="1">
      <c r="A9" s="8">
        <v>5</v>
      </c>
      <c r="B9" s="2" t="s">
        <v>124</v>
      </c>
      <c r="C9" s="32" t="s">
        <v>45</v>
      </c>
      <c r="D9" s="33" t="s">
        <v>38</v>
      </c>
      <c r="E9" s="41" t="str">
        <f t="shared" si="0"/>
        <v>Ngô Thị Phương</v>
      </c>
      <c r="F9" s="2" t="s">
        <v>125</v>
      </c>
      <c r="G9" s="16">
        <v>2300000</v>
      </c>
      <c r="H9" s="14"/>
      <c r="I9" s="16">
        <f t="shared" si="1"/>
        <v>2300000</v>
      </c>
      <c r="J9" s="16"/>
      <c r="K9" s="16"/>
      <c r="L9" s="16"/>
      <c r="M9" s="16"/>
      <c r="N9" s="16"/>
      <c r="O9" s="16">
        <f t="shared" si="2"/>
        <v>2300000</v>
      </c>
      <c r="P9" s="113"/>
      <c r="Q9" s="6" t="s">
        <v>169</v>
      </c>
    </row>
    <row r="10" spans="1:17" ht="26.25" customHeight="1">
      <c r="A10" s="8">
        <v>6</v>
      </c>
      <c r="B10" s="2" t="s">
        <v>126</v>
      </c>
      <c r="C10" s="32" t="s">
        <v>23</v>
      </c>
      <c r="D10" s="33" t="s">
        <v>39</v>
      </c>
      <c r="E10" s="41" t="str">
        <f t="shared" si="0"/>
        <v>Phạm Thị Quỳnh</v>
      </c>
      <c r="F10" s="2" t="s">
        <v>127</v>
      </c>
      <c r="G10" s="16">
        <v>2300000</v>
      </c>
      <c r="H10" s="14">
        <v>1870000</v>
      </c>
      <c r="I10" s="16">
        <f t="shared" si="1"/>
        <v>4170000</v>
      </c>
      <c r="J10" s="16"/>
      <c r="K10" s="16"/>
      <c r="L10" s="16"/>
      <c r="M10" s="16"/>
      <c r="N10" s="16"/>
      <c r="O10" s="16">
        <f t="shared" si="2"/>
        <v>4170000</v>
      </c>
      <c r="P10" s="113"/>
      <c r="Q10" s="6" t="s">
        <v>167</v>
      </c>
    </row>
    <row r="11" spans="1:17" ht="26.25" customHeight="1">
      <c r="A11" s="8">
        <v>7</v>
      </c>
      <c r="B11" s="2" t="s">
        <v>128</v>
      </c>
      <c r="C11" s="32" t="s">
        <v>129</v>
      </c>
      <c r="D11" s="33" t="s">
        <v>130</v>
      </c>
      <c r="E11" s="41" t="str">
        <f t="shared" si="0"/>
        <v>Trần Thị Thanh Tâm</v>
      </c>
      <c r="F11" s="2" t="s">
        <v>131</v>
      </c>
      <c r="G11" s="16">
        <v>2300000</v>
      </c>
      <c r="H11" s="14"/>
      <c r="I11" s="16">
        <f t="shared" si="1"/>
        <v>2300000</v>
      </c>
      <c r="J11" s="16"/>
      <c r="K11" s="16">
        <v>2000000</v>
      </c>
      <c r="L11" s="16"/>
      <c r="M11" s="16"/>
      <c r="N11" s="16"/>
      <c r="O11" s="16">
        <f t="shared" si="2"/>
        <v>300000</v>
      </c>
      <c r="P11" s="113"/>
      <c r="Q11" s="6" t="s">
        <v>168</v>
      </c>
    </row>
    <row r="12" spans="1:17" ht="26.25" customHeight="1">
      <c r="A12" s="3"/>
      <c r="B12" s="3"/>
      <c r="C12" s="210" t="s">
        <v>183</v>
      </c>
      <c r="D12" s="211"/>
      <c r="E12" s="192" t="s">
        <v>183</v>
      </c>
      <c r="F12" s="3"/>
      <c r="G12" s="16"/>
      <c r="H12" s="24">
        <f aca="true" t="shared" si="3" ref="H12:M12">SUM(H5:H11)</f>
        <v>5610000</v>
      </c>
      <c r="I12" s="24">
        <f t="shared" si="3"/>
        <v>21710000</v>
      </c>
      <c r="J12" s="24">
        <f t="shared" si="3"/>
        <v>0</v>
      </c>
      <c r="K12" s="24">
        <f t="shared" si="3"/>
        <v>2000000</v>
      </c>
      <c r="L12" s="24">
        <f t="shared" si="3"/>
        <v>0</v>
      </c>
      <c r="M12" s="24">
        <f t="shared" si="3"/>
        <v>2100000</v>
      </c>
      <c r="N12" s="24"/>
      <c r="O12" s="194">
        <f t="shared" si="2"/>
        <v>17610000</v>
      </c>
      <c r="P12" s="21"/>
      <c r="Q12" s="21"/>
    </row>
    <row r="13" ht="26.25" customHeight="1">
      <c r="A13" s="7"/>
    </row>
    <row r="14" spans="1:17" ht="26.25" customHeight="1">
      <c r="A14" s="7"/>
      <c r="G14" s="28"/>
      <c r="H14" s="28"/>
      <c r="I14" s="213" t="s">
        <v>179</v>
      </c>
      <c r="J14" s="213"/>
      <c r="K14" s="213"/>
      <c r="L14" s="213"/>
      <c r="M14" s="213"/>
      <c r="N14" s="213"/>
      <c r="O14" s="213"/>
      <c r="P14" s="213"/>
      <c r="Q14" s="213"/>
    </row>
    <row r="15" spans="1:17" ht="26.25" customHeight="1">
      <c r="A15" s="7"/>
      <c r="B15" s="9" t="s">
        <v>178</v>
      </c>
      <c r="C15" s="11" t="s">
        <v>178</v>
      </c>
      <c r="G15" s="9"/>
      <c r="H15" s="9"/>
      <c r="I15" s="207" t="s">
        <v>177</v>
      </c>
      <c r="J15" s="207"/>
      <c r="K15" s="207"/>
      <c r="L15" s="207"/>
      <c r="M15" s="207"/>
      <c r="N15" s="207"/>
      <c r="O15" s="207"/>
      <c r="P15" s="207"/>
      <c r="Q15" s="207"/>
    </row>
    <row r="16" ht="26.25" customHeight="1"/>
  </sheetData>
  <sheetProtection/>
  <mergeCells count="6">
    <mergeCell ref="I14:Q14"/>
    <mergeCell ref="I15:Q15"/>
    <mergeCell ref="A1:Q1"/>
    <mergeCell ref="C4:D4"/>
    <mergeCell ref="C12:D12"/>
    <mergeCell ref="A2:Q2"/>
  </mergeCells>
  <printOptions/>
  <pageMargins left="0.2" right="0.2" top="0.32" bottom="0.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5" style="7" customWidth="1"/>
    <col min="2" max="2" width="18.5" style="1" customWidth="1"/>
    <col min="3" max="3" width="0.1015625" style="1" hidden="1" customWidth="1"/>
    <col min="4" max="4" width="11.3984375" style="1" hidden="1" customWidth="1"/>
    <col min="5" max="5" width="18.19921875" style="1" customWidth="1"/>
    <col min="6" max="6" width="10.3984375" style="1" customWidth="1"/>
    <col min="7" max="7" width="0.1015625" style="12" hidden="1" customWidth="1"/>
    <col min="8" max="8" width="9.5" style="12" hidden="1" customWidth="1"/>
    <col min="9" max="9" width="10.19921875" style="12" hidden="1" customWidth="1"/>
    <col min="10" max="10" width="4.19921875" style="12" hidden="1" customWidth="1"/>
    <col min="11" max="11" width="9.3984375" style="12" hidden="1" customWidth="1"/>
    <col min="12" max="12" width="9.8984375" style="12" hidden="1" customWidth="1"/>
    <col min="13" max="13" width="9.59765625" style="12" hidden="1" customWidth="1"/>
    <col min="14" max="14" width="10.19921875" style="12" hidden="1" customWidth="1"/>
    <col min="15" max="15" width="9.3984375" style="12" hidden="1" customWidth="1"/>
    <col min="16" max="16" width="9.8984375" style="12" hidden="1" customWidth="1"/>
    <col min="17" max="18" width="10.09765625" style="12" hidden="1" customWidth="1"/>
    <col min="19" max="19" width="11.8984375" style="12" customWidth="1"/>
    <col min="20" max="20" width="13.8984375" style="4" customWidth="1"/>
    <col min="21" max="21" width="10.3984375" style="4" customWidth="1"/>
  </cols>
  <sheetData>
    <row r="1" spans="1:21" s="1" customFormat="1" ht="24.75" customHeight="1">
      <c r="A1" s="212" t="s">
        <v>515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s="1" customFormat="1" ht="24.75" customHeight="1">
      <c r="A2" s="214" t="s">
        <v>511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s="1" customFormat="1" ht="24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1:21" s="1" customFormat="1" ht="27" customHeight="1">
      <c r="A4" s="29" t="s">
        <v>0</v>
      </c>
      <c r="B4" s="29" t="s">
        <v>1</v>
      </c>
      <c r="C4" s="38" t="s">
        <v>2</v>
      </c>
      <c r="D4" s="38" t="s">
        <v>3</v>
      </c>
      <c r="E4" s="42" t="s">
        <v>184</v>
      </c>
      <c r="F4" s="30" t="s">
        <v>4</v>
      </c>
      <c r="G4" s="107" t="s">
        <v>505</v>
      </c>
      <c r="H4" s="15" t="s">
        <v>180</v>
      </c>
      <c r="I4" s="15" t="s">
        <v>181</v>
      </c>
      <c r="J4" s="107" t="s">
        <v>414</v>
      </c>
      <c r="K4" s="107" t="s">
        <v>415</v>
      </c>
      <c r="L4" s="107" t="s">
        <v>416</v>
      </c>
      <c r="M4" s="107" t="s">
        <v>445</v>
      </c>
      <c r="N4" s="107" t="s">
        <v>442</v>
      </c>
      <c r="O4" s="107" t="s">
        <v>454</v>
      </c>
      <c r="P4" s="107" t="s">
        <v>455</v>
      </c>
      <c r="Q4" s="107" t="s">
        <v>462</v>
      </c>
      <c r="R4" s="107" t="s">
        <v>474</v>
      </c>
      <c r="S4" s="107" t="s">
        <v>432</v>
      </c>
      <c r="T4" s="31" t="s">
        <v>164</v>
      </c>
      <c r="U4" s="31" t="s">
        <v>165</v>
      </c>
    </row>
    <row r="5" spans="1:21" ht="32.25" customHeight="1">
      <c r="A5" s="8">
        <v>1</v>
      </c>
      <c r="B5" s="2" t="s">
        <v>132</v>
      </c>
      <c r="C5" s="32" t="s">
        <v>48</v>
      </c>
      <c r="D5" s="33" t="s">
        <v>5</v>
      </c>
      <c r="E5" s="10" t="str">
        <f>C5&amp;" "&amp;D5</f>
        <v>Trần Văn Anh</v>
      </c>
      <c r="F5" s="2" t="s">
        <v>133</v>
      </c>
      <c r="G5" s="13">
        <v>2680000</v>
      </c>
      <c r="H5" s="14">
        <v>2652000</v>
      </c>
      <c r="I5" s="13">
        <f>G5+H5</f>
        <v>5332000</v>
      </c>
      <c r="J5" s="13"/>
      <c r="K5" s="13"/>
      <c r="L5" s="13">
        <v>2652000</v>
      </c>
      <c r="M5" s="13"/>
      <c r="N5" s="13"/>
      <c r="O5" s="13"/>
      <c r="P5" s="13"/>
      <c r="Q5" s="13"/>
      <c r="R5" s="13">
        <v>2465000</v>
      </c>
      <c r="S5" s="13">
        <f aca="true" t="shared" si="0" ref="S5:S10">I5-J5-K5-L5-M5-N5-O5-P5-Q5-R5</f>
        <v>215000</v>
      </c>
      <c r="T5" s="5"/>
      <c r="U5" s="6" t="s">
        <v>174</v>
      </c>
    </row>
    <row r="6" spans="1:21" ht="32.25" customHeight="1">
      <c r="A6" s="8">
        <v>2</v>
      </c>
      <c r="B6" s="2" t="s">
        <v>134</v>
      </c>
      <c r="C6" s="32" t="s">
        <v>41</v>
      </c>
      <c r="D6" s="33" t="s">
        <v>135</v>
      </c>
      <c r="E6" s="10" t="str">
        <f>C6&amp;" "&amp;D6</f>
        <v>Nguyễn Văn Ba</v>
      </c>
      <c r="F6" s="2" t="s">
        <v>136</v>
      </c>
      <c r="G6" s="13">
        <v>2680000</v>
      </c>
      <c r="H6" s="14"/>
      <c r="I6" s="13">
        <f>G6+H6</f>
        <v>2680000</v>
      </c>
      <c r="J6" s="13"/>
      <c r="K6" s="13"/>
      <c r="L6" s="13"/>
      <c r="M6" s="13"/>
      <c r="N6" s="13"/>
      <c r="O6" s="13"/>
      <c r="P6" s="13">
        <v>2465000</v>
      </c>
      <c r="Q6" s="13"/>
      <c r="R6" s="13"/>
      <c r="S6" s="13">
        <f t="shared" si="0"/>
        <v>215000</v>
      </c>
      <c r="T6" s="5"/>
      <c r="U6" s="6" t="s">
        <v>173</v>
      </c>
    </row>
    <row r="7" spans="1:21" ht="32.25" customHeight="1">
      <c r="A7" s="8">
        <v>3</v>
      </c>
      <c r="B7" s="2" t="s">
        <v>507</v>
      </c>
      <c r="C7" s="32"/>
      <c r="D7" s="33"/>
      <c r="E7" s="10" t="s">
        <v>465</v>
      </c>
      <c r="F7" s="152">
        <v>34802</v>
      </c>
      <c r="G7" s="13">
        <v>2680000</v>
      </c>
      <c r="H7" s="14"/>
      <c r="I7" s="13">
        <f>G7+H7</f>
        <v>2680000</v>
      </c>
      <c r="J7" s="13"/>
      <c r="K7" s="13"/>
      <c r="L7" s="13"/>
      <c r="M7" s="13"/>
      <c r="N7" s="13"/>
      <c r="O7" s="13"/>
      <c r="P7" s="13"/>
      <c r="Q7" s="13"/>
      <c r="R7" s="13"/>
      <c r="S7" s="13">
        <f t="shared" si="0"/>
        <v>2680000</v>
      </c>
      <c r="T7" s="5"/>
      <c r="U7" s="5"/>
    </row>
    <row r="8" spans="1:21" ht="32.25" customHeight="1">
      <c r="A8" s="8">
        <v>4</v>
      </c>
      <c r="B8" s="2" t="s">
        <v>142</v>
      </c>
      <c r="C8" s="32" t="s">
        <v>143</v>
      </c>
      <c r="D8" s="33" t="s">
        <v>21</v>
      </c>
      <c r="E8" s="10" t="str">
        <f>C8&amp;" "&amp;D8</f>
        <v>Đặng Thị Thu Hà</v>
      </c>
      <c r="F8" s="2" t="s">
        <v>144</v>
      </c>
      <c r="G8" s="13">
        <v>2680000</v>
      </c>
      <c r="H8" s="14">
        <v>4420000</v>
      </c>
      <c r="I8" s="13">
        <f>G8+H8</f>
        <v>7100000</v>
      </c>
      <c r="J8" s="13"/>
      <c r="K8" s="13">
        <v>4420000</v>
      </c>
      <c r="L8" s="13"/>
      <c r="M8" s="13"/>
      <c r="N8" s="13"/>
      <c r="O8" s="13"/>
      <c r="P8" s="13"/>
      <c r="Q8" s="13"/>
      <c r="R8" s="13"/>
      <c r="S8" s="13">
        <f t="shared" si="0"/>
        <v>2680000</v>
      </c>
      <c r="T8" s="6"/>
      <c r="U8" s="6" t="s">
        <v>171</v>
      </c>
    </row>
    <row r="9" spans="1:21" ht="32.25" customHeight="1">
      <c r="A9" s="8">
        <v>5</v>
      </c>
      <c r="B9" s="2" t="s">
        <v>151</v>
      </c>
      <c r="C9" s="32" t="s">
        <v>152</v>
      </c>
      <c r="D9" s="33" t="s">
        <v>153</v>
      </c>
      <c r="E9" s="10" t="str">
        <f>C9&amp;" "&amp;D9</f>
        <v>Nguyễn Quốc Trụ</v>
      </c>
      <c r="F9" s="2" t="s">
        <v>60</v>
      </c>
      <c r="G9" s="13">
        <v>2680000</v>
      </c>
      <c r="H9" s="14">
        <v>2210000</v>
      </c>
      <c r="I9" s="13">
        <f>G9+H9</f>
        <v>4890000</v>
      </c>
      <c r="J9" s="13"/>
      <c r="K9" s="13">
        <v>2210000</v>
      </c>
      <c r="L9" s="13"/>
      <c r="M9" s="13"/>
      <c r="N9" s="13"/>
      <c r="O9" s="13"/>
      <c r="P9" s="13"/>
      <c r="Q9" s="13"/>
      <c r="R9" s="13"/>
      <c r="S9" s="13">
        <f t="shared" si="0"/>
        <v>2680000</v>
      </c>
      <c r="T9" s="5"/>
      <c r="U9" s="6" t="s">
        <v>172</v>
      </c>
    </row>
    <row r="10" spans="1:21" ht="32.25" customHeight="1">
      <c r="A10" s="8">
        <v>6</v>
      </c>
      <c r="B10" s="2" t="s">
        <v>155</v>
      </c>
      <c r="C10" s="32" t="s">
        <v>55</v>
      </c>
      <c r="D10" s="33" t="s">
        <v>154</v>
      </c>
      <c r="E10" s="10" t="str">
        <f>C10&amp;" "&amp;D10</f>
        <v>Nguyễn Thành Tuấn</v>
      </c>
      <c r="F10" s="2" t="s">
        <v>156</v>
      </c>
      <c r="G10" s="13">
        <v>2680000</v>
      </c>
      <c r="H10" s="14">
        <v>2210000</v>
      </c>
      <c r="I10" s="13">
        <f>G10+H10</f>
        <v>4890000</v>
      </c>
      <c r="J10" s="13"/>
      <c r="K10" s="13"/>
      <c r="L10" s="13"/>
      <c r="M10" s="13"/>
      <c r="N10" s="13"/>
      <c r="O10" s="13"/>
      <c r="P10" s="13">
        <v>2465000</v>
      </c>
      <c r="Q10" s="13"/>
      <c r="R10" s="13"/>
      <c r="S10" s="13">
        <f t="shared" si="0"/>
        <v>2425000</v>
      </c>
      <c r="T10" s="5"/>
      <c r="U10" s="5"/>
    </row>
    <row r="11" spans="1:21" ht="32.25" customHeight="1">
      <c r="A11" s="8">
        <v>7</v>
      </c>
      <c r="B11" s="2" t="s">
        <v>157</v>
      </c>
      <c r="C11" s="32" t="s">
        <v>158</v>
      </c>
      <c r="D11" s="33" t="s">
        <v>113</v>
      </c>
      <c r="E11" s="10" t="str">
        <f>C11&amp;" "&amp;D11</f>
        <v>Lương Văn Việt</v>
      </c>
      <c r="F11" s="2" t="s">
        <v>159</v>
      </c>
      <c r="G11" s="13">
        <v>2680000</v>
      </c>
      <c r="H11" s="14">
        <v>3556000</v>
      </c>
      <c r="I11" s="13">
        <f>G11+H11</f>
        <v>6236000</v>
      </c>
      <c r="J11" s="13"/>
      <c r="K11" s="13">
        <v>3536000</v>
      </c>
      <c r="L11" s="13"/>
      <c r="M11" s="13"/>
      <c r="N11" s="13"/>
      <c r="O11" s="13"/>
      <c r="P11" s="13"/>
      <c r="Q11" s="13"/>
      <c r="R11" s="13"/>
      <c r="S11" s="13">
        <f>I11-J11-K11-L11-M11-N11-O11-P11-Q11-R11</f>
        <v>2700000</v>
      </c>
      <c r="T11" s="5"/>
      <c r="U11" s="5"/>
    </row>
    <row r="12" spans="1:21" ht="32.25" customHeight="1">
      <c r="A12" s="8">
        <v>8</v>
      </c>
      <c r="B12" s="17" t="s">
        <v>160</v>
      </c>
      <c r="C12" s="34" t="s">
        <v>161</v>
      </c>
      <c r="D12" s="35" t="s">
        <v>162</v>
      </c>
      <c r="E12" s="10" t="str">
        <f>C12&amp;" "&amp;D12</f>
        <v>Cao Anh Võ</v>
      </c>
      <c r="F12" s="17" t="s">
        <v>163</v>
      </c>
      <c r="G12" s="13">
        <v>2680000</v>
      </c>
      <c r="H12" s="19">
        <v>3536000</v>
      </c>
      <c r="I12" s="18">
        <f>G12+H12</f>
        <v>6216000</v>
      </c>
      <c r="J12" s="18"/>
      <c r="K12" s="18"/>
      <c r="L12" s="18"/>
      <c r="M12" s="18"/>
      <c r="N12" s="18"/>
      <c r="O12" s="18"/>
      <c r="P12" s="18">
        <v>1972000</v>
      </c>
      <c r="Q12" s="18"/>
      <c r="R12" s="18"/>
      <c r="S12" s="13">
        <f>I12-J12-K12-L12-M12-N12-O12-P12-Q12-R12</f>
        <v>4244000</v>
      </c>
      <c r="T12" s="20"/>
      <c r="U12" s="20"/>
    </row>
    <row r="13" spans="1:21" s="150" customFormat="1" ht="32.25" customHeight="1">
      <c r="A13" s="146"/>
      <c r="B13" s="147"/>
      <c r="C13" s="219" t="s">
        <v>183</v>
      </c>
      <c r="D13" s="220"/>
      <c r="E13" s="190" t="s">
        <v>183</v>
      </c>
      <c r="F13" s="147"/>
      <c r="G13" s="13">
        <v>2680000</v>
      </c>
      <c r="H13" s="148">
        <f aca="true" t="shared" si="1" ref="H13:P13">SUM(H5:H12)</f>
        <v>18584000</v>
      </c>
      <c r="I13" s="148">
        <f t="shared" si="1"/>
        <v>40024000</v>
      </c>
      <c r="J13" s="148">
        <f t="shared" si="1"/>
        <v>0</v>
      </c>
      <c r="K13" s="148">
        <f t="shared" si="1"/>
        <v>10166000</v>
      </c>
      <c r="L13" s="148">
        <f t="shared" si="1"/>
        <v>2652000</v>
      </c>
      <c r="M13" s="148">
        <f t="shared" si="1"/>
        <v>0</v>
      </c>
      <c r="N13" s="148">
        <f t="shared" si="1"/>
        <v>0</v>
      </c>
      <c r="O13" s="148">
        <f t="shared" si="1"/>
        <v>0</v>
      </c>
      <c r="P13" s="148">
        <f t="shared" si="1"/>
        <v>6902000</v>
      </c>
      <c r="Q13" s="148"/>
      <c r="R13" s="154"/>
      <c r="S13" s="145">
        <f>I13-J13-K13-L13-M13-N13-O13-P13-Q13</f>
        <v>20304000</v>
      </c>
      <c r="T13" s="149"/>
      <c r="U13" s="149"/>
    </row>
    <row r="15" spans="7:21" ht="15">
      <c r="G15" s="28"/>
      <c r="H15" s="28"/>
      <c r="I15" s="213" t="s">
        <v>179</v>
      </c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</row>
    <row r="16" spans="2:21" ht="15">
      <c r="B16" s="9" t="s">
        <v>178</v>
      </c>
      <c r="C16" s="11" t="s">
        <v>178</v>
      </c>
      <c r="G16" s="9"/>
      <c r="H16" s="9"/>
      <c r="I16" s="207" t="s">
        <v>177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</row>
  </sheetData>
  <sheetProtection/>
  <mergeCells count="5">
    <mergeCell ref="I16:U16"/>
    <mergeCell ref="A1:U1"/>
    <mergeCell ref="C13:D13"/>
    <mergeCell ref="I15:U15"/>
    <mergeCell ref="A2:U2"/>
  </mergeCells>
  <printOptions/>
  <pageMargins left="0.46" right="0.2" top="0.31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31">
      <selection activeCell="F14" sqref="F14"/>
    </sheetView>
  </sheetViews>
  <sheetFormatPr defaultColWidth="8.796875" defaultRowHeight="17.25" customHeight="1"/>
  <cols>
    <col min="1" max="1" width="7.09765625" style="44" customWidth="1"/>
    <col min="2" max="2" width="6.69921875" style="45" hidden="1" customWidth="1"/>
    <col min="3" max="3" width="8.8984375" style="44" customWidth="1"/>
    <col min="4" max="5" width="9" style="91" hidden="1" customWidth="1"/>
    <col min="6" max="6" width="19.09765625" style="91" customWidth="1"/>
    <col min="7" max="7" width="9" style="91" customWidth="1"/>
    <col min="8" max="8" width="8" style="92" hidden="1" customWidth="1"/>
    <col min="9" max="9" width="12.3984375" style="93" hidden="1" customWidth="1"/>
    <col min="10" max="10" width="12" style="94" hidden="1" customWidth="1"/>
    <col min="11" max="11" width="9" style="44" hidden="1" customWidth="1"/>
    <col min="12" max="21" width="9" style="108" hidden="1" customWidth="1"/>
    <col min="22" max="22" width="10.19921875" style="108" customWidth="1"/>
    <col min="23" max="23" width="15.5" style="46" customWidth="1"/>
    <col min="24" max="24" width="12.69921875" style="44" customWidth="1"/>
    <col min="25" max="16384" width="9" style="44" customWidth="1"/>
  </cols>
  <sheetData>
    <row r="1" spans="1:24" ht="17.25" customHeight="1">
      <c r="A1" s="221" t="s">
        <v>516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ht="17.25" customHeight="1">
      <c r="A2" s="227" t="s">
        <v>511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spans="1:24" ht="17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4" s="53" customFormat="1" ht="17.25" customHeight="1">
      <c r="A4" s="49" t="s">
        <v>189</v>
      </c>
      <c r="B4" s="48" t="s">
        <v>190</v>
      </c>
      <c r="C4" s="49" t="s">
        <v>191</v>
      </c>
      <c r="D4" s="49" t="s">
        <v>192</v>
      </c>
      <c r="E4" s="49" t="s">
        <v>193</v>
      </c>
      <c r="F4" s="49" t="s">
        <v>184</v>
      </c>
      <c r="G4" s="49" t="s">
        <v>194</v>
      </c>
      <c r="H4" s="51" t="s">
        <v>195</v>
      </c>
      <c r="I4" s="51" t="s">
        <v>196</v>
      </c>
      <c r="J4" s="51" t="s">
        <v>197</v>
      </c>
      <c r="K4" s="49" t="s">
        <v>198</v>
      </c>
      <c r="L4" s="107" t="s">
        <v>414</v>
      </c>
      <c r="M4" s="107" t="s">
        <v>416</v>
      </c>
      <c r="N4" s="107" t="s">
        <v>456</v>
      </c>
      <c r="O4" s="107" t="s">
        <v>461</v>
      </c>
      <c r="P4" s="107" t="s">
        <v>468</v>
      </c>
      <c r="Q4" s="107" t="s">
        <v>466</v>
      </c>
      <c r="R4" s="107" t="s">
        <v>471</v>
      </c>
      <c r="S4" s="107" t="s">
        <v>472</v>
      </c>
      <c r="T4" s="107" t="s">
        <v>473</v>
      </c>
      <c r="U4" s="107" t="s">
        <v>498</v>
      </c>
      <c r="V4" s="107" t="s">
        <v>432</v>
      </c>
      <c r="W4" s="52" t="s">
        <v>164</v>
      </c>
      <c r="X4" s="49" t="s">
        <v>165</v>
      </c>
    </row>
    <row r="5" spans="1:24" ht="17.25" customHeight="1">
      <c r="A5" s="54">
        <v>1</v>
      </c>
      <c r="B5" s="55">
        <v>48</v>
      </c>
      <c r="C5" s="56" t="s">
        <v>200</v>
      </c>
      <c r="D5" s="57" t="s">
        <v>201</v>
      </c>
      <c r="E5" s="65" t="s">
        <v>202</v>
      </c>
      <c r="F5" s="59" t="str">
        <f>D5&amp;" "&amp;E5</f>
        <v>Vũ Văn  Bảo</v>
      </c>
      <c r="G5" s="56" t="s">
        <v>203</v>
      </c>
      <c r="H5" s="60">
        <f aca="true" t="shared" si="0" ref="H5:H22">2085000+2300000</f>
        <v>4385000</v>
      </c>
      <c r="I5" s="61">
        <v>2085000</v>
      </c>
      <c r="J5" s="68">
        <f>H5-I5</f>
        <v>2300000</v>
      </c>
      <c r="K5" s="69"/>
      <c r="L5" s="110"/>
      <c r="M5" s="110"/>
      <c r="N5" s="109"/>
      <c r="O5" s="109"/>
      <c r="P5" s="109"/>
      <c r="Q5" s="109"/>
      <c r="R5" s="109"/>
      <c r="S5" s="109"/>
      <c r="T5" s="109"/>
      <c r="U5" s="109"/>
      <c r="V5" s="109">
        <f aca="true" t="shared" si="1" ref="V5:V22">J5-L5-M5-N5-O5-P5-Q5-R5-S5-T5-U5</f>
        <v>2300000</v>
      </c>
      <c r="W5" s="43"/>
      <c r="X5" s="69"/>
    </row>
    <row r="6" spans="1:24" ht="17.25" customHeight="1">
      <c r="A6" s="54">
        <v>2</v>
      </c>
      <c r="B6" s="55"/>
      <c r="C6" s="63" t="s">
        <v>205</v>
      </c>
      <c r="D6" s="64" t="s">
        <v>17</v>
      </c>
      <c r="E6" s="65" t="s">
        <v>206</v>
      </c>
      <c r="F6" s="59" t="str">
        <f>D6&amp;" "&amp;E6</f>
        <v>Hoàng Thị Chang</v>
      </c>
      <c r="G6" s="56" t="s">
        <v>207</v>
      </c>
      <c r="H6" s="60">
        <f t="shared" si="0"/>
        <v>4385000</v>
      </c>
      <c r="I6" s="67"/>
      <c r="J6" s="68">
        <f>H6-I6</f>
        <v>4385000</v>
      </c>
      <c r="K6" s="69" t="s">
        <v>199</v>
      </c>
      <c r="L6" s="110"/>
      <c r="M6" s="110"/>
      <c r="N6" s="109"/>
      <c r="O6" s="109"/>
      <c r="P6" s="109"/>
      <c r="Q6" s="109"/>
      <c r="R6" s="109"/>
      <c r="S6" s="109"/>
      <c r="T6" s="109"/>
      <c r="U6" s="109"/>
      <c r="V6" s="109">
        <f t="shared" si="1"/>
        <v>4385000</v>
      </c>
      <c r="W6" s="43"/>
      <c r="X6" s="69"/>
    </row>
    <row r="7" spans="1:24" ht="17.25" customHeight="1">
      <c r="A7" s="54">
        <v>3</v>
      </c>
      <c r="B7" s="55"/>
      <c r="C7" s="63"/>
      <c r="D7" s="64"/>
      <c r="E7" s="65"/>
      <c r="F7" s="59" t="s">
        <v>484</v>
      </c>
      <c r="G7" s="56"/>
      <c r="H7" s="60">
        <f t="shared" si="0"/>
        <v>4385000</v>
      </c>
      <c r="I7" s="67"/>
      <c r="J7" s="68">
        <f>H7-I7</f>
        <v>4385000</v>
      </c>
      <c r="K7" s="69"/>
      <c r="L7" s="110"/>
      <c r="M7" s="110"/>
      <c r="N7" s="109"/>
      <c r="O7" s="109"/>
      <c r="P7" s="109"/>
      <c r="Q7" s="109"/>
      <c r="R7" s="109"/>
      <c r="S7" s="109"/>
      <c r="T7" s="109"/>
      <c r="U7" s="109"/>
      <c r="V7" s="109">
        <f t="shared" si="1"/>
        <v>4385000</v>
      </c>
      <c r="W7" s="43"/>
      <c r="X7" s="69"/>
    </row>
    <row r="8" spans="1:24" ht="17.25" customHeight="1">
      <c r="A8" s="54">
        <v>4</v>
      </c>
      <c r="B8" s="55">
        <v>247</v>
      </c>
      <c r="C8" s="63" t="s">
        <v>208</v>
      </c>
      <c r="D8" s="64" t="s">
        <v>209</v>
      </c>
      <c r="E8" s="65" t="s">
        <v>210</v>
      </c>
      <c r="F8" s="59" t="str">
        <f>D8&amp;" "&amp;E8</f>
        <v>Trần Thị  Diệu</v>
      </c>
      <c r="G8" s="56" t="s">
        <v>211</v>
      </c>
      <c r="H8" s="60">
        <f t="shared" si="0"/>
        <v>4385000</v>
      </c>
      <c r="I8" s="67">
        <v>1251000</v>
      </c>
      <c r="J8" s="68">
        <f>H8-I8</f>
        <v>3134000</v>
      </c>
      <c r="K8" s="69"/>
      <c r="L8" s="110"/>
      <c r="M8" s="110"/>
      <c r="N8" s="109"/>
      <c r="O8" s="109"/>
      <c r="P8" s="109"/>
      <c r="Q8" s="109"/>
      <c r="R8" s="109"/>
      <c r="S8" s="109"/>
      <c r="T8" s="109"/>
      <c r="U8" s="109"/>
      <c r="V8" s="109">
        <f t="shared" si="1"/>
        <v>3134000</v>
      </c>
      <c r="W8" s="43"/>
      <c r="X8" s="69"/>
    </row>
    <row r="9" spans="1:24" ht="17.25" customHeight="1">
      <c r="A9" s="54">
        <v>5</v>
      </c>
      <c r="B9" s="55">
        <v>117</v>
      </c>
      <c r="C9" s="63" t="s">
        <v>212</v>
      </c>
      <c r="D9" s="64" t="s">
        <v>213</v>
      </c>
      <c r="E9" s="65" t="s">
        <v>141</v>
      </c>
      <c r="F9" s="59" t="str">
        <f>D9&amp;" "&amp;E9</f>
        <v>Phan Văn  Đức</v>
      </c>
      <c r="G9" s="56" t="s">
        <v>214</v>
      </c>
      <c r="H9" s="60">
        <f t="shared" si="0"/>
        <v>4385000</v>
      </c>
      <c r="I9" s="67"/>
      <c r="J9" s="68">
        <f>H9-I9</f>
        <v>4385000</v>
      </c>
      <c r="K9" s="69"/>
      <c r="L9" s="110"/>
      <c r="M9" s="110"/>
      <c r="N9" s="109"/>
      <c r="O9" s="109"/>
      <c r="P9" s="109"/>
      <c r="Q9" s="109"/>
      <c r="R9" s="109"/>
      <c r="S9" s="109"/>
      <c r="T9" s="109"/>
      <c r="U9" s="109"/>
      <c r="V9" s="109">
        <f t="shared" si="1"/>
        <v>4385000</v>
      </c>
      <c r="W9" s="43"/>
      <c r="X9" s="69"/>
    </row>
    <row r="10" spans="1:24" ht="17.25" customHeight="1">
      <c r="A10" s="54">
        <v>6</v>
      </c>
      <c r="B10" s="55"/>
      <c r="C10" s="56"/>
      <c r="D10" s="57"/>
      <c r="E10" s="58"/>
      <c r="F10" s="59" t="s">
        <v>485</v>
      </c>
      <c r="G10" s="56"/>
      <c r="H10" s="60">
        <f t="shared" si="0"/>
        <v>4385000</v>
      </c>
      <c r="I10" s="61"/>
      <c r="J10" s="68">
        <f>H10-I10</f>
        <v>4385000</v>
      </c>
      <c r="K10" s="69"/>
      <c r="L10" s="110"/>
      <c r="M10" s="110"/>
      <c r="N10" s="109"/>
      <c r="O10" s="109"/>
      <c r="P10" s="109"/>
      <c r="Q10" s="109"/>
      <c r="R10" s="109"/>
      <c r="S10" s="109"/>
      <c r="T10" s="109"/>
      <c r="U10" s="109"/>
      <c r="V10" s="109">
        <f t="shared" si="1"/>
        <v>4385000</v>
      </c>
      <c r="W10" s="43"/>
      <c r="X10" s="69"/>
    </row>
    <row r="11" spans="1:24" s="80" customFormat="1" ht="17.25" customHeight="1">
      <c r="A11" s="54">
        <v>7</v>
      </c>
      <c r="B11" s="72"/>
      <c r="C11" s="133" t="s">
        <v>217</v>
      </c>
      <c r="D11" s="134" t="s">
        <v>218</v>
      </c>
      <c r="E11" s="135" t="s">
        <v>219</v>
      </c>
      <c r="F11" s="129" t="str">
        <f>D11&amp;" "&amp;E11</f>
        <v>Nguyễn Thanh  Hào</v>
      </c>
      <c r="G11" s="73" t="s">
        <v>220</v>
      </c>
      <c r="H11" s="60">
        <f t="shared" si="0"/>
        <v>4385000</v>
      </c>
      <c r="I11" s="77"/>
      <c r="J11" s="77">
        <f>H11-I11</f>
        <v>4385000</v>
      </c>
      <c r="K11" s="78" t="s">
        <v>199</v>
      </c>
      <c r="L11" s="112"/>
      <c r="M11" s="112"/>
      <c r="N11" s="132"/>
      <c r="O11" s="132"/>
      <c r="P11" s="132"/>
      <c r="Q11" s="132"/>
      <c r="R11" s="132"/>
      <c r="S11" s="132"/>
      <c r="T11" s="132"/>
      <c r="U11" s="132"/>
      <c r="V11" s="109">
        <f t="shared" si="1"/>
        <v>4385000</v>
      </c>
      <c r="W11" s="79"/>
      <c r="X11" s="78"/>
    </row>
    <row r="12" spans="1:24" ht="17.25" customHeight="1">
      <c r="A12" s="54">
        <v>8</v>
      </c>
      <c r="B12" s="55"/>
      <c r="C12" s="56"/>
      <c r="D12" s="57"/>
      <c r="E12" s="58"/>
      <c r="F12" s="59" t="s">
        <v>486</v>
      </c>
      <c r="G12" s="56" t="s">
        <v>499</v>
      </c>
      <c r="H12" s="60">
        <f t="shared" si="0"/>
        <v>4385000</v>
      </c>
      <c r="I12" s="61"/>
      <c r="J12" s="68">
        <f>H12-I12</f>
        <v>4385000</v>
      </c>
      <c r="K12" s="70"/>
      <c r="L12" s="111"/>
      <c r="M12" s="111"/>
      <c r="N12" s="117"/>
      <c r="O12" s="117"/>
      <c r="P12" s="117"/>
      <c r="Q12" s="117"/>
      <c r="R12" s="117"/>
      <c r="S12" s="117"/>
      <c r="T12" s="117"/>
      <c r="U12" s="117">
        <v>2085000</v>
      </c>
      <c r="V12" s="109">
        <f t="shared" si="1"/>
        <v>2300000</v>
      </c>
      <c r="W12" s="43"/>
      <c r="X12" s="69"/>
    </row>
    <row r="13" spans="1:24" ht="17.25" customHeight="1">
      <c r="A13" s="54">
        <v>9</v>
      </c>
      <c r="B13" s="55">
        <v>156</v>
      </c>
      <c r="C13" s="56" t="s">
        <v>224</v>
      </c>
      <c r="D13" s="57" t="s">
        <v>225</v>
      </c>
      <c r="E13" s="58" t="s">
        <v>226</v>
      </c>
      <c r="F13" s="59" t="str">
        <f>D13&amp;" "&amp;E13</f>
        <v>Lê Ngọc  Hoàn</v>
      </c>
      <c r="G13" s="56" t="s">
        <v>227</v>
      </c>
      <c r="H13" s="60">
        <f t="shared" si="0"/>
        <v>4385000</v>
      </c>
      <c r="I13" s="61"/>
      <c r="J13" s="68">
        <f>H13-I13</f>
        <v>4385000</v>
      </c>
      <c r="K13" s="69"/>
      <c r="L13" s="110"/>
      <c r="M13" s="110"/>
      <c r="N13" s="109"/>
      <c r="O13" s="109"/>
      <c r="P13" s="109"/>
      <c r="Q13" s="109"/>
      <c r="R13" s="109"/>
      <c r="S13" s="109"/>
      <c r="T13" s="109"/>
      <c r="U13" s="109"/>
      <c r="V13" s="109">
        <f t="shared" si="1"/>
        <v>4385000</v>
      </c>
      <c r="W13" s="43"/>
      <c r="X13" s="69"/>
    </row>
    <row r="14" spans="1:24" ht="17.25" customHeight="1">
      <c r="A14" s="54">
        <v>10</v>
      </c>
      <c r="B14" s="55">
        <v>173</v>
      </c>
      <c r="C14" s="63" t="s">
        <v>228</v>
      </c>
      <c r="D14" s="64" t="s">
        <v>7</v>
      </c>
      <c r="E14" s="65" t="s">
        <v>25</v>
      </c>
      <c r="F14" s="59" t="str">
        <f>D14&amp;" "&amp;E14</f>
        <v>Nguyễn Thị  Hồng</v>
      </c>
      <c r="G14" s="56" t="s">
        <v>229</v>
      </c>
      <c r="H14" s="60">
        <f t="shared" si="0"/>
        <v>4385000</v>
      </c>
      <c r="I14" s="67">
        <f>417000+417000+834000+417000</f>
        <v>2085000</v>
      </c>
      <c r="J14" s="68">
        <f>H14-I14</f>
        <v>2300000</v>
      </c>
      <c r="K14" s="69"/>
      <c r="L14" s="110"/>
      <c r="M14" s="110"/>
      <c r="N14" s="109"/>
      <c r="O14" s="109"/>
      <c r="P14" s="109"/>
      <c r="Q14" s="109"/>
      <c r="R14" s="109"/>
      <c r="S14" s="109"/>
      <c r="T14" s="109"/>
      <c r="U14" s="109"/>
      <c r="V14" s="109">
        <f t="shared" si="1"/>
        <v>2300000</v>
      </c>
      <c r="W14" s="43"/>
      <c r="X14" s="69"/>
    </row>
    <row r="15" spans="1:24" ht="17.25" customHeight="1">
      <c r="A15" s="54">
        <v>11</v>
      </c>
      <c r="B15" s="55"/>
      <c r="C15" s="63"/>
      <c r="D15" s="64"/>
      <c r="E15" s="65"/>
      <c r="F15" s="59" t="s">
        <v>487</v>
      </c>
      <c r="G15" s="56" t="s">
        <v>411</v>
      </c>
      <c r="H15" s="60">
        <f t="shared" si="0"/>
        <v>4385000</v>
      </c>
      <c r="I15" s="67"/>
      <c r="J15" s="68">
        <f>H15-I15</f>
        <v>4385000</v>
      </c>
      <c r="K15" s="69"/>
      <c r="L15" s="110"/>
      <c r="M15" s="110"/>
      <c r="N15" s="109"/>
      <c r="O15" s="109"/>
      <c r="P15" s="109"/>
      <c r="Q15" s="109"/>
      <c r="R15" s="109"/>
      <c r="S15" s="109"/>
      <c r="T15" s="109"/>
      <c r="U15" s="109"/>
      <c r="V15" s="109">
        <f t="shared" si="1"/>
        <v>4385000</v>
      </c>
      <c r="W15" s="43"/>
      <c r="X15" s="69"/>
    </row>
    <row r="16" spans="1:24" ht="17.25" customHeight="1">
      <c r="A16" s="54">
        <v>12</v>
      </c>
      <c r="B16" s="62"/>
      <c r="C16" s="56"/>
      <c r="D16" s="57"/>
      <c r="E16" s="58"/>
      <c r="F16" s="59" t="s">
        <v>488</v>
      </c>
      <c r="G16" s="56" t="s">
        <v>230</v>
      </c>
      <c r="H16" s="60">
        <f t="shared" si="0"/>
        <v>4385000</v>
      </c>
      <c r="I16" s="61"/>
      <c r="J16" s="68">
        <f>H16-I16</f>
        <v>4385000</v>
      </c>
      <c r="K16" s="69"/>
      <c r="L16" s="110"/>
      <c r="M16" s="110"/>
      <c r="N16" s="109"/>
      <c r="O16" s="109"/>
      <c r="P16" s="109"/>
      <c r="Q16" s="109"/>
      <c r="R16" s="109"/>
      <c r="S16" s="109"/>
      <c r="T16" s="109"/>
      <c r="U16" s="109">
        <v>4170000</v>
      </c>
      <c r="V16" s="109">
        <f t="shared" si="1"/>
        <v>215000</v>
      </c>
      <c r="W16" s="43"/>
      <c r="X16" s="69"/>
    </row>
    <row r="17" spans="1:24" ht="17.25" customHeight="1">
      <c r="A17" s="54">
        <v>13</v>
      </c>
      <c r="B17" s="62">
        <v>463</v>
      </c>
      <c r="C17" s="63" t="s">
        <v>233</v>
      </c>
      <c r="D17" s="64" t="s">
        <v>234</v>
      </c>
      <c r="E17" s="65" t="s">
        <v>30</v>
      </c>
      <c r="F17" s="59" t="str">
        <f aca="true" t="shared" si="2" ref="F17:F27">D17&amp;" "&amp;E17</f>
        <v>Khuất Thị  Hương</v>
      </c>
      <c r="G17" s="56" t="s">
        <v>235</v>
      </c>
      <c r="H17" s="60">
        <f t="shared" si="0"/>
        <v>4385000</v>
      </c>
      <c r="I17" s="67"/>
      <c r="J17" s="68">
        <f>H17-I17</f>
        <v>4385000</v>
      </c>
      <c r="K17" s="69"/>
      <c r="L17" s="110"/>
      <c r="M17" s="110">
        <v>2000000</v>
      </c>
      <c r="N17" s="109"/>
      <c r="O17" s="109"/>
      <c r="P17" s="109"/>
      <c r="Q17" s="109"/>
      <c r="R17" s="109"/>
      <c r="S17" s="109"/>
      <c r="T17" s="109"/>
      <c r="U17" s="109"/>
      <c r="V17" s="109">
        <f t="shared" si="1"/>
        <v>2385000</v>
      </c>
      <c r="W17" s="43"/>
      <c r="X17" s="69"/>
    </row>
    <row r="18" spans="1:24" ht="17.25" customHeight="1">
      <c r="A18" s="54">
        <v>14</v>
      </c>
      <c r="B18" s="62">
        <v>489</v>
      </c>
      <c r="C18" s="63" t="s">
        <v>237</v>
      </c>
      <c r="D18" s="64" t="s">
        <v>238</v>
      </c>
      <c r="E18" s="65" t="s">
        <v>28</v>
      </c>
      <c r="F18" s="59" t="str">
        <f t="shared" si="2"/>
        <v>Lưu Thị Thanh  Huyền</v>
      </c>
      <c r="G18" s="56" t="s">
        <v>239</v>
      </c>
      <c r="H18" s="60">
        <f t="shared" si="0"/>
        <v>4385000</v>
      </c>
      <c r="I18" s="67">
        <v>2085000</v>
      </c>
      <c r="J18" s="68">
        <f>H18-I18</f>
        <v>2300000</v>
      </c>
      <c r="K18" s="69"/>
      <c r="L18" s="110"/>
      <c r="M18" s="110"/>
      <c r="N18" s="109"/>
      <c r="O18" s="109"/>
      <c r="P18" s="109"/>
      <c r="Q18" s="109"/>
      <c r="R18" s="109"/>
      <c r="S18" s="109"/>
      <c r="T18" s="109"/>
      <c r="U18" s="109"/>
      <c r="V18" s="109">
        <f t="shared" si="1"/>
        <v>2300000</v>
      </c>
      <c r="W18" s="43"/>
      <c r="X18" s="69"/>
    </row>
    <row r="19" spans="1:24" ht="17.25" customHeight="1">
      <c r="A19" s="54">
        <v>15</v>
      </c>
      <c r="B19" s="55"/>
      <c r="C19" s="63"/>
      <c r="D19" s="64"/>
      <c r="E19" s="65"/>
      <c r="F19" s="59" t="s">
        <v>489</v>
      </c>
      <c r="G19" s="56"/>
      <c r="H19" s="60">
        <f t="shared" si="0"/>
        <v>4385000</v>
      </c>
      <c r="I19" s="67"/>
      <c r="J19" s="68">
        <f>H19-I19</f>
        <v>4385000</v>
      </c>
      <c r="K19" s="69"/>
      <c r="L19" s="110"/>
      <c r="M19" s="110"/>
      <c r="N19" s="109"/>
      <c r="O19" s="109"/>
      <c r="P19" s="109"/>
      <c r="Q19" s="109"/>
      <c r="R19" s="109"/>
      <c r="S19" s="109"/>
      <c r="T19" s="109"/>
      <c r="U19" s="109"/>
      <c r="V19" s="109">
        <f t="shared" si="1"/>
        <v>4385000</v>
      </c>
      <c r="W19" s="43"/>
      <c r="X19" s="69"/>
    </row>
    <row r="20" spans="1:24" ht="17.25" customHeight="1">
      <c r="A20" s="54">
        <v>16</v>
      </c>
      <c r="B20" s="55">
        <v>332</v>
      </c>
      <c r="C20" s="56" t="s">
        <v>240</v>
      </c>
      <c r="D20" s="57" t="s">
        <v>241</v>
      </c>
      <c r="E20" s="58" t="s">
        <v>242</v>
      </c>
      <c r="F20" s="59" t="str">
        <f t="shared" si="2"/>
        <v>Mai Trần  Khiên</v>
      </c>
      <c r="G20" s="56" t="s">
        <v>243</v>
      </c>
      <c r="H20" s="60">
        <f t="shared" si="0"/>
        <v>4385000</v>
      </c>
      <c r="I20" s="61">
        <v>1200000</v>
      </c>
      <c r="J20" s="68">
        <f>H20-I20</f>
        <v>3185000</v>
      </c>
      <c r="K20" s="69"/>
      <c r="L20" s="110"/>
      <c r="M20" s="110"/>
      <c r="N20" s="109"/>
      <c r="O20" s="109"/>
      <c r="P20" s="109"/>
      <c r="Q20" s="109">
        <v>2919000</v>
      </c>
      <c r="R20" s="109"/>
      <c r="S20" s="109"/>
      <c r="T20" s="109"/>
      <c r="U20" s="109"/>
      <c r="V20" s="109">
        <f t="shared" si="1"/>
        <v>266000</v>
      </c>
      <c r="W20" s="43"/>
      <c r="X20" s="69"/>
    </row>
    <row r="21" spans="1:24" ht="17.25" customHeight="1">
      <c r="A21" s="54">
        <v>17</v>
      </c>
      <c r="B21" s="55"/>
      <c r="C21" s="63" t="s">
        <v>245</v>
      </c>
      <c r="D21" s="64" t="s">
        <v>246</v>
      </c>
      <c r="E21" s="65" t="s">
        <v>247</v>
      </c>
      <c r="F21" s="59" t="str">
        <f t="shared" si="2"/>
        <v>Vũ Tiến  Luân</v>
      </c>
      <c r="G21" s="56" t="s">
        <v>248</v>
      </c>
      <c r="H21" s="60">
        <f t="shared" si="0"/>
        <v>4385000</v>
      </c>
      <c r="I21" s="67">
        <v>900000</v>
      </c>
      <c r="J21" s="68">
        <f>H21-I21</f>
        <v>3485000</v>
      </c>
      <c r="K21" s="69" t="s">
        <v>199</v>
      </c>
      <c r="L21" s="110"/>
      <c r="M21" s="110"/>
      <c r="N21" s="109"/>
      <c r="O21" s="109"/>
      <c r="P21" s="109"/>
      <c r="Q21" s="109"/>
      <c r="R21" s="109"/>
      <c r="S21" s="109"/>
      <c r="T21" s="109"/>
      <c r="U21" s="109"/>
      <c r="V21" s="109">
        <f t="shared" si="1"/>
        <v>3485000</v>
      </c>
      <c r="W21" s="43"/>
      <c r="X21" s="69"/>
    </row>
    <row r="22" spans="1:24" ht="17.25" customHeight="1">
      <c r="A22" s="54">
        <v>18</v>
      </c>
      <c r="B22" s="55">
        <v>51</v>
      </c>
      <c r="C22" s="56" t="s">
        <v>249</v>
      </c>
      <c r="D22" s="57" t="s">
        <v>73</v>
      </c>
      <c r="E22" s="58" t="s">
        <v>250</v>
      </c>
      <c r="F22" s="59" t="str">
        <f t="shared" si="2"/>
        <v>Trần Thị Lương</v>
      </c>
      <c r="G22" s="85" t="s">
        <v>251</v>
      </c>
      <c r="H22" s="60">
        <f t="shared" si="0"/>
        <v>4385000</v>
      </c>
      <c r="I22" s="61"/>
      <c r="J22" s="68">
        <f>H22-I22</f>
        <v>4385000</v>
      </c>
      <c r="K22" s="70" t="s">
        <v>199</v>
      </c>
      <c r="L22" s="111"/>
      <c r="M22" s="111"/>
      <c r="N22" s="117"/>
      <c r="O22" s="117"/>
      <c r="P22" s="117"/>
      <c r="Q22" s="117"/>
      <c r="R22" s="117"/>
      <c r="S22" s="117"/>
      <c r="T22" s="117"/>
      <c r="U22" s="117"/>
      <c r="V22" s="109">
        <f t="shared" si="1"/>
        <v>4385000</v>
      </c>
      <c r="W22" s="43"/>
      <c r="X22" s="69"/>
    </row>
    <row r="23" spans="1:24" s="80" customFormat="1" ht="17.25" customHeight="1">
      <c r="A23" s="54">
        <v>19</v>
      </c>
      <c r="B23" s="72"/>
      <c r="C23" s="133"/>
      <c r="D23" s="134"/>
      <c r="E23" s="135"/>
      <c r="F23" s="129" t="s">
        <v>417</v>
      </c>
      <c r="G23" s="73"/>
      <c r="H23" s="60">
        <f aca="true" t="shared" si="3" ref="H23:H42">2085000+2300000</f>
        <v>4385000</v>
      </c>
      <c r="I23" s="77"/>
      <c r="J23" s="77">
        <f>H23-I23</f>
        <v>4385000</v>
      </c>
      <c r="K23" s="78"/>
      <c r="L23" s="112"/>
      <c r="M23" s="112">
        <v>2085000</v>
      </c>
      <c r="N23" s="132"/>
      <c r="O23" s="132"/>
      <c r="P23" s="132"/>
      <c r="Q23" s="132"/>
      <c r="R23" s="132"/>
      <c r="S23" s="132"/>
      <c r="T23" s="132"/>
      <c r="U23" s="132"/>
      <c r="V23" s="109">
        <f aca="true" t="shared" si="4" ref="V23:V42">J23-L23-M23-N23-O23-P23-Q23-R23-S23-T23-U23</f>
        <v>2300000</v>
      </c>
      <c r="W23" s="79"/>
      <c r="X23" s="78"/>
    </row>
    <row r="24" spans="1:24" ht="17.25" customHeight="1">
      <c r="A24" s="54">
        <v>20</v>
      </c>
      <c r="B24" s="55">
        <v>287</v>
      </c>
      <c r="C24" s="63" t="s">
        <v>253</v>
      </c>
      <c r="D24" s="64" t="s">
        <v>254</v>
      </c>
      <c r="E24" s="65" t="s">
        <v>37</v>
      </c>
      <c r="F24" s="59" t="str">
        <f t="shared" si="2"/>
        <v>Đào Thị  Ngọc</v>
      </c>
      <c r="G24" s="56" t="s">
        <v>255</v>
      </c>
      <c r="H24" s="60">
        <f t="shared" si="3"/>
        <v>4385000</v>
      </c>
      <c r="I24" s="67">
        <v>834000</v>
      </c>
      <c r="J24" s="68">
        <f>H24-I24</f>
        <v>3551000</v>
      </c>
      <c r="K24" s="69"/>
      <c r="L24" s="110"/>
      <c r="M24" s="110"/>
      <c r="N24" s="109"/>
      <c r="O24" s="109"/>
      <c r="P24" s="109"/>
      <c r="Q24" s="109"/>
      <c r="R24" s="109"/>
      <c r="S24" s="109"/>
      <c r="T24" s="109"/>
      <c r="U24" s="109">
        <v>1251000</v>
      </c>
      <c r="V24" s="109">
        <f t="shared" si="4"/>
        <v>2300000</v>
      </c>
      <c r="W24" s="43"/>
      <c r="X24" s="69">
        <v>40437101</v>
      </c>
    </row>
    <row r="25" spans="1:24" ht="17.25" customHeight="1">
      <c r="A25" s="54">
        <v>21</v>
      </c>
      <c r="B25" s="55"/>
      <c r="C25" s="63"/>
      <c r="D25" s="64"/>
      <c r="E25" s="65"/>
      <c r="F25" s="59" t="s">
        <v>185</v>
      </c>
      <c r="G25" s="56"/>
      <c r="H25" s="60">
        <f t="shared" si="3"/>
        <v>4385000</v>
      </c>
      <c r="I25" s="67"/>
      <c r="J25" s="68">
        <f>H25-I25</f>
        <v>4385000</v>
      </c>
      <c r="K25" s="69"/>
      <c r="L25" s="110"/>
      <c r="M25" s="110"/>
      <c r="N25" s="109"/>
      <c r="O25" s="109"/>
      <c r="P25" s="109"/>
      <c r="Q25" s="109"/>
      <c r="R25" s="109"/>
      <c r="S25" s="109"/>
      <c r="T25" s="109"/>
      <c r="U25" s="109"/>
      <c r="V25" s="109">
        <f t="shared" si="4"/>
        <v>4385000</v>
      </c>
      <c r="W25" s="43"/>
      <c r="X25" s="69"/>
    </row>
    <row r="26" spans="1:24" ht="17.25" customHeight="1">
      <c r="A26" s="54">
        <v>22</v>
      </c>
      <c r="B26" s="55"/>
      <c r="C26" s="63" t="s">
        <v>256</v>
      </c>
      <c r="D26" s="64" t="s">
        <v>140</v>
      </c>
      <c r="E26" s="65" t="s">
        <v>37</v>
      </c>
      <c r="F26" s="59" t="str">
        <f t="shared" si="2"/>
        <v>Nguyễn Văn  Ngọc</v>
      </c>
      <c r="G26" s="56" t="s">
        <v>257</v>
      </c>
      <c r="H26" s="60">
        <f t="shared" si="3"/>
        <v>4385000</v>
      </c>
      <c r="I26" s="67"/>
      <c r="J26" s="68">
        <f>H26-I26</f>
        <v>4385000</v>
      </c>
      <c r="K26" s="69" t="s">
        <v>199</v>
      </c>
      <c r="L26" s="110"/>
      <c r="M26" s="110"/>
      <c r="N26" s="109"/>
      <c r="O26" s="109"/>
      <c r="P26" s="109"/>
      <c r="Q26" s="109"/>
      <c r="R26" s="109"/>
      <c r="S26" s="109"/>
      <c r="T26" s="109"/>
      <c r="U26" s="109"/>
      <c r="V26" s="109">
        <f t="shared" si="4"/>
        <v>4385000</v>
      </c>
      <c r="W26" s="43"/>
      <c r="X26" s="69"/>
    </row>
    <row r="27" spans="1:24" ht="17.25" customHeight="1">
      <c r="A27" s="54">
        <v>23</v>
      </c>
      <c r="B27" s="55">
        <v>307</v>
      </c>
      <c r="C27" s="63" t="s">
        <v>258</v>
      </c>
      <c r="D27" s="64" t="s">
        <v>259</v>
      </c>
      <c r="E27" s="65" t="s">
        <v>260</v>
      </c>
      <c r="F27" s="59" t="str">
        <f t="shared" si="2"/>
        <v>Chu Thị Thanh  Nhàn</v>
      </c>
      <c r="G27" s="56" t="s">
        <v>261</v>
      </c>
      <c r="H27" s="60">
        <f t="shared" si="3"/>
        <v>4385000</v>
      </c>
      <c r="I27" s="67">
        <v>1251000</v>
      </c>
      <c r="J27" s="68">
        <f>H27-I27</f>
        <v>3134000</v>
      </c>
      <c r="K27" s="69"/>
      <c r="L27" s="110"/>
      <c r="M27" s="110"/>
      <c r="N27" s="109"/>
      <c r="O27" s="109"/>
      <c r="P27" s="109"/>
      <c r="Q27" s="109"/>
      <c r="R27" s="109"/>
      <c r="S27" s="109"/>
      <c r="T27" s="109"/>
      <c r="U27" s="109"/>
      <c r="V27" s="109">
        <f t="shared" si="4"/>
        <v>3134000</v>
      </c>
      <c r="W27" s="43"/>
      <c r="X27" s="69"/>
    </row>
    <row r="28" spans="1:24" ht="17.25" customHeight="1">
      <c r="A28" s="54">
        <v>24</v>
      </c>
      <c r="B28" s="55"/>
      <c r="C28" s="56"/>
      <c r="D28" s="57"/>
      <c r="E28" s="58"/>
      <c r="F28" s="59" t="s">
        <v>469</v>
      </c>
      <c r="G28" s="56" t="s">
        <v>470</v>
      </c>
      <c r="H28" s="60">
        <f t="shared" si="3"/>
        <v>4385000</v>
      </c>
      <c r="I28" s="61"/>
      <c r="J28" s="68">
        <f>H28-I28</f>
        <v>4385000</v>
      </c>
      <c r="K28" s="70"/>
      <c r="L28" s="111"/>
      <c r="M28" s="111"/>
      <c r="N28" s="117"/>
      <c r="O28" s="117"/>
      <c r="P28" s="117"/>
      <c r="Q28" s="117">
        <v>2085000</v>
      </c>
      <c r="R28" s="117"/>
      <c r="S28" s="117"/>
      <c r="T28" s="117"/>
      <c r="U28" s="117"/>
      <c r="V28" s="109">
        <f t="shared" si="4"/>
        <v>2300000</v>
      </c>
      <c r="W28" s="43"/>
      <c r="X28" s="69"/>
    </row>
    <row r="29" spans="1:24" ht="17.25" customHeight="1">
      <c r="A29" s="54">
        <v>25</v>
      </c>
      <c r="B29" s="55"/>
      <c r="C29" s="56"/>
      <c r="D29" s="57"/>
      <c r="E29" s="58"/>
      <c r="F29" s="59" t="s">
        <v>490</v>
      </c>
      <c r="G29" s="56"/>
      <c r="H29" s="60">
        <f t="shared" si="3"/>
        <v>4385000</v>
      </c>
      <c r="I29" s="61"/>
      <c r="J29" s="68">
        <f>H29-I29</f>
        <v>4385000</v>
      </c>
      <c r="K29" s="70"/>
      <c r="L29" s="111"/>
      <c r="M29" s="111"/>
      <c r="N29" s="117"/>
      <c r="O29" s="117"/>
      <c r="P29" s="117"/>
      <c r="Q29" s="117"/>
      <c r="R29" s="117"/>
      <c r="S29" s="117"/>
      <c r="T29" s="117"/>
      <c r="U29" s="117"/>
      <c r="V29" s="109">
        <f t="shared" si="4"/>
        <v>4385000</v>
      </c>
      <c r="W29" s="43"/>
      <c r="X29" s="69"/>
    </row>
    <row r="30" spans="1:24" ht="17.25" customHeight="1">
      <c r="A30" s="54">
        <v>26</v>
      </c>
      <c r="B30" s="62">
        <v>400</v>
      </c>
      <c r="C30" s="63" t="s">
        <v>265</v>
      </c>
      <c r="D30" s="64" t="s">
        <v>266</v>
      </c>
      <c r="E30" s="65" t="s">
        <v>39</v>
      </c>
      <c r="F30" s="59" t="str">
        <f>D30&amp;" "&amp;E30</f>
        <v>Nguyễn Thị Thúy  Quỳnh</v>
      </c>
      <c r="G30" s="56" t="s">
        <v>267</v>
      </c>
      <c r="H30" s="60">
        <f t="shared" si="3"/>
        <v>4385000</v>
      </c>
      <c r="I30" s="67"/>
      <c r="J30" s="68">
        <f aca="true" t="shared" si="5" ref="J30:J45">H30-I30</f>
        <v>4385000</v>
      </c>
      <c r="K30" s="69"/>
      <c r="L30" s="110"/>
      <c r="M30" s="110"/>
      <c r="N30" s="109"/>
      <c r="O30" s="109"/>
      <c r="P30" s="109"/>
      <c r="Q30" s="109"/>
      <c r="R30" s="109"/>
      <c r="S30" s="109">
        <v>1251000</v>
      </c>
      <c r="T30" s="109"/>
      <c r="U30" s="109"/>
      <c r="V30" s="109">
        <f t="shared" si="4"/>
        <v>3134000</v>
      </c>
      <c r="W30" s="43"/>
      <c r="X30" s="69"/>
    </row>
    <row r="31" spans="1:24" ht="17.25" customHeight="1">
      <c r="A31" s="54">
        <v>27</v>
      </c>
      <c r="B31" s="55"/>
      <c r="C31" s="63" t="s">
        <v>269</v>
      </c>
      <c r="D31" s="64" t="s">
        <v>270</v>
      </c>
      <c r="E31" s="65" t="s">
        <v>268</v>
      </c>
      <c r="F31" s="59" t="str">
        <f>D31&amp;" "&amp;E31</f>
        <v>Đinh Thị   Sang</v>
      </c>
      <c r="G31" s="56" t="s">
        <v>271</v>
      </c>
      <c r="H31" s="60">
        <f t="shared" si="3"/>
        <v>4385000</v>
      </c>
      <c r="I31" s="67"/>
      <c r="J31" s="68">
        <f t="shared" si="5"/>
        <v>4385000</v>
      </c>
      <c r="K31" s="69" t="s">
        <v>199</v>
      </c>
      <c r="L31" s="110"/>
      <c r="M31" s="110"/>
      <c r="N31" s="109"/>
      <c r="O31" s="109"/>
      <c r="P31" s="109"/>
      <c r="Q31" s="109"/>
      <c r="R31" s="109"/>
      <c r="S31" s="109"/>
      <c r="T31" s="109"/>
      <c r="U31" s="109"/>
      <c r="V31" s="109">
        <f t="shared" si="4"/>
        <v>4385000</v>
      </c>
      <c r="W31" s="43"/>
      <c r="X31" s="69"/>
    </row>
    <row r="32" spans="1:24" ht="17.25" customHeight="1">
      <c r="A32" s="54">
        <v>28</v>
      </c>
      <c r="B32" s="55"/>
      <c r="C32" s="63"/>
      <c r="D32" s="64"/>
      <c r="E32" s="65"/>
      <c r="F32" s="59" t="s">
        <v>491</v>
      </c>
      <c r="G32" s="56"/>
      <c r="H32" s="60">
        <f t="shared" si="3"/>
        <v>4385000</v>
      </c>
      <c r="I32" s="67"/>
      <c r="J32" s="68">
        <f t="shared" si="5"/>
        <v>4385000</v>
      </c>
      <c r="K32" s="69"/>
      <c r="L32" s="110"/>
      <c r="M32" s="110"/>
      <c r="N32" s="109"/>
      <c r="O32" s="109"/>
      <c r="P32" s="109"/>
      <c r="Q32" s="109"/>
      <c r="R32" s="109"/>
      <c r="S32" s="109"/>
      <c r="T32" s="109"/>
      <c r="U32" s="109"/>
      <c r="V32" s="109">
        <f t="shared" si="4"/>
        <v>4385000</v>
      </c>
      <c r="W32" s="43"/>
      <c r="X32" s="69"/>
    </row>
    <row r="33" spans="1:24" ht="17.25" customHeight="1">
      <c r="A33" s="54">
        <v>29</v>
      </c>
      <c r="B33" s="55">
        <v>150</v>
      </c>
      <c r="C33" s="63" t="s">
        <v>273</v>
      </c>
      <c r="D33" s="64" t="s">
        <v>29</v>
      </c>
      <c r="E33" s="65" t="s">
        <v>99</v>
      </c>
      <c r="F33" s="59" t="str">
        <f>D33&amp;" "&amp;E33</f>
        <v>Trương Thị  Thắm</v>
      </c>
      <c r="G33" s="56" t="s">
        <v>274</v>
      </c>
      <c r="H33" s="60">
        <f t="shared" si="3"/>
        <v>4385000</v>
      </c>
      <c r="I33" s="67"/>
      <c r="J33" s="68">
        <f t="shared" si="5"/>
        <v>4385000</v>
      </c>
      <c r="K33" s="69"/>
      <c r="L33" s="110"/>
      <c r="M33" s="110"/>
      <c r="N33" s="109"/>
      <c r="O33" s="109"/>
      <c r="P33" s="109"/>
      <c r="Q33" s="109"/>
      <c r="R33" s="109"/>
      <c r="S33" s="109"/>
      <c r="T33" s="109"/>
      <c r="U33" s="109"/>
      <c r="V33" s="109">
        <f t="shared" si="4"/>
        <v>4385000</v>
      </c>
      <c r="W33" s="43"/>
      <c r="X33" s="69"/>
    </row>
    <row r="34" spans="1:24" ht="17.25" customHeight="1">
      <c r="A34" s="54">
        <v>30</v>
      </c>
      <c r="B34" s="62">
        <v>460</v>
      </c>
      <c r="C34" s="56" t="s">
        <v>275</v>
      </c>
      <c r="D34" s="57" t="s">
        <v>276</v>
      </c>
      <c r="E34" s="58" t="s">
        <v>150</v>
      </c>
      <c r="F34" s="59" t="str">
        <f>D34&amp;" "&amp;E34</f>
        <v>Lê Văn  Thắng</v>
      </c>
      <c r="G34" s="56" t="s">
        <v>277</v>
      </c>
      <c r="H34" s="60">
        <f t="shared" si="3"/>
        <v>4385000</v>
      </c>
      <c r="I34" s="61"/>
      <c r="J34" s="68">
        <f t="shared" si="5"/>
        <v>4385000</v>
      </c>
      <c r="K34" s="70" t="s">
        <v>199</v>
      </c>
      <c r="L34" s="111"/>
      <c r="M34" s="111"/>
      <c r="N34" s="117"/>
      <c r="O34" s="117"/>
      <c r="P34" s="117"/>
      <c r="Q34" s="117"/>
      <c r="R34" s="117"/>
      <c r="S34" s="117"/>
      <c r="T34" s="117"/>
      <c r="U34" s="117"/>
      <c r="V34" s="109">
        <f t="shared" si="4"/>
        <v>4385000</v>
      </c>
      <c r="W34" s="43"/>
      <c r="X34" s="69"/>
    </row>
    <row r="35" spans="1:24" ht="17.25" customHeight="1">
      <c r="A35" s="54">
        <v>31</v>
      </c>
      <c r="B35" s="81"/>
      <c r="C35" s="63" t="s">
        <v>279</v>
      </c>
      <c r="D35" s="64" t="s">
        <v>7</v>
      </c>
      <c r="E35" s="65" t="s">
        <v>98</v>
      </c>
      <c r="F35" s="59" t="str">
        <f>D35&amp;" "&amp;E35</f>
        <v>Nguyễn Thị  Thảo</v>
      </c>
      <c r="G35" s="56" t="s">
        <v>280</v>
      </c>
      <c r="H35" s="60">
        <f t="shared" si="3"/>
        <v>4385000</v>
      </c>
      <c r="I35" s="67"/>
      <c r="J35" s="68">
        <f t="shared" si="5"/>
        <v>4385000</v>
      </c>
      <c r="K35" s="69" t="s">
        <v>199</v>
      </c>
      <c r="L35" s="110"/>
      <c r="M35" s="110"/>
      <c r="N35" s="109"/>
      <c r="O35" s="109"/>
      <c r="P35" s="109">
        <v>2085000</v>
      </c>
      <c r="Q35" s="109"/>
      <c r="R35" s="109"/>
      <c r="S35" s="109"/>
      <c r="T35" s="109"/>
      <c r="U35" s="109"/>
      <c r="V35" s="109">
        <f t="shared" si="4"/>
        <v>2300000</v>
      </c>
      <c r="W35" s="43"/>
      <c r="X35" s="69"/>
    </row>
    <row r="36" spans="1:24" ht="17.25" customHeight="1">
      <c r="A36" s="54">
        <v>32</v>
      </c>
      <c r="B36" s="81">
        <v>263</v>
      </c>
      <c r="C36" s="63" t="s">
        <v>281</v>
      </c>
      <c r="D36" s="64" t="s">
        <v>282</v>
      </c>
      <c r="E36" s="65" t="s">
        <v>283</v>
      </c>
      <c r="F36" s="59" t="str">
        <f>D36&amp;" "&amp;E36</f>
        <v>Nguyễn Hoàng  Thịnh</v>
      </c>
      <c r="G36" s="56" t="s">
        <v>284</v>
      </c>
      <c r="H36" s="60">
        <f t="shared" si="3"/>
        <v>4385000</v>
      </c>
      <c r="I36" s="67">
        <v>1251000</v>
      </c>
      <c r="J36" s="68">
        <f t="shared" si="5"/>
        <v>3134000</v>
      </c>
      <c r="K36" s="69"/>
      <c r="L36" s="110"/>
      <c r="M36" s="110"/>
      <c r="N36" s="109"/>
      <c r="O36" s="109"/>
      <c r="P36" s="109"/>
      <c r="Q36" s="109"/>
      <c r="R36" s="109"/>
      <c r="S36" s="109"/>
      <c r="T36" s="109">
        <v>834000</v>
      </c>
      <c r="U36" s="109"/>
      <c r="V36" s="109">
        <f t="shared" si="4"/>
        <v>2300000</v>
      </c>
      <c r="W36" s="43"/>
      <c r="X36" s="69"/>
    </row>
    <row r="37" spans="1:24" ht="17.25" customHeight="1">
      <c r="A37" s="54">
        <v>33</v>
      </c>
      <c r="B37" s="81"/>
      <c r="C37" s="63"/>
      <c r="D37" s="64"/>
      <c r="E37" s="65"/>
      <c r="F37" s="59" t="s">
        <v>58</v>
      </c>
      <c r="G37" s="56"/>
      <c r="H37" s="60">
        <f t="shared" si="3"/>
        <v>4385000</v>
      </c>
      <c r="I37" s="67"/>
      <c r="J37" s="68">
        <f>H37-I37</f>
        <v>4385000</v>
      </c>
      <c r="K37" s="69"/>
      <c r="L37" s="110"/>
      <c r="M37" s="110"/>
      <c r="N37" s="109"/>
      <c r="O37" s="109"/>
      <c r="P37" s="109"/>
      <c r="Q37" s="109"/>
      <c r="R37" s="109"/>
      <c r="S37" s="109"/>
      <c r="T37" s="109"/>
      <c r="U37" s="109">
        <v>2085000</v>
      </c>
      <c r="V37" s="109">
        <f t="shared" si="4"/>
        <v>2300000</v>
      </c>
      <c r="W37" s="43"/>
      <c r="X37" s="69"/>
    </row>
    <row r="38" spans="1:24" s="141" customFormat="1" ht="17.25" customHeight="1">
      <c r="A38" s="54">
        <v>34</v>
      </c>
      <c r="B38" s="72">
        <v>144</v>
      </c>
      <c r="C38" s="73" t="s">
        <v>288</v>
      </c>
      <c r="D38" s="74" t="s">
        <v>19</v>
      </c>
      <c r="E38" s="75" t="s">
        <v>289</v>
      </c>
      <c r="F38" s="129" t="str">
        <f>D38&amp;" "&amp;E38</f>
        <v>Nguyễn Trung Tín </v>
      </c>
      <c r="G38" s="73" t="s">
        <v>216</v>
      </c>
      <c r="H38" s="60">
        <f t="shared" si="3"/>
        <v>4385000</v>
      </c>
      <c r="I38" s="76">
        <v>2085000</v>
      </c>
      <c r="J38" s="77">
        <f t="shared" si="5"/>
        <v>2300000</v>
      </c>
      <c r="K38" s="130" t="s">
        <v>199</v>
      </c>
      <c r="L38" s="131"/>
      <c r="M38" s="131"/>
      <c r="N38" s="143"/>
      <c r="O38" s="143"/>
      <c r="P38" s="143"/>
      <c r="Q38" s="143"/>
      <c r="R38" s="143"/>
      <c r="S38" s="143"/>
      <c r="T38" s="143"/>
      <c r="U38" s="143"/>
      <c r="V38" s="109">
        <f t="shared" si="4"/>
        <v>2300000</v>
      </c>
      <c r="W38" s="140"/>
      <c r="X38" s="130"/>
    </row>
    <row r="39" spans="1:24" s="141" customFormat="1" ht="17.25" customHeight="1">
      <c r="A39" s="54">
        <v>35</v>
      </c>
      <c r="B39" s="128">
        <v>418</v>
      </c>
      <c r="C39" s="133" t="s">
        <v>291</v>
      </c>
      <c r="D39" s="134" t="s">
        <v>292</v>
      </c>
      <c r="E39" s="135" t="s">
        <v>293</v>
      </c>
      <c r="F39" s="129" t="str">
        <f>D39&amp;" "&amp;E39</f>
        <v>Trần Viết  Toản</v>
      </c>
      <c r="G39" s="73" t="s">
        <v>215</v>
      </c>
      <c r="H39" s="60">
        <f t="shared" si="3"/>
        <v>4385000</v>
      </c>
      <c r="I39" s="77">
        <v>1251000</v>
      </c>
      <c r="J39" s="77">
        <f t="shared" si="5"/>
        <v>3134000</v>
      </c>
      <c r="K39" s="78"/>
      <c r="L39" s="112"/>
      <c r="M39" s="112"/>
      <c r="N39" s="132"/>
      <c r="O39" s="132"/>
      <c r="P39" s="132"/>
      <c r="Q39" s="132"/>
      <c r="R39" s="132"/>
      <c r="S39" s="132"/>
      <c r="T39" s="132"/>
      <c r="U39" s="132"/>
      <c r="V39" s="109">
        <f t="shared" si="4"/>
        <v>3134000</v>
      </c>
      <c r="W39" s="140"/>
      <c r="X39" s="130"/>
    </row>
    <row r="40" spans="1:24" s="141" customFormat="1" ht="17.25" customHeight="1">
      <c r="A40" s="54">
        <v>36</v>
      </c>
      <c r="B40" s="72"/>
      <c r="C40" s="133" t="s">
        <v>294</v>
      </c>
      <c r="D40" s="134" t="s">
        <v>232</v>
      </c>
      <c r="E40" s="135" t="s">
        <v>293</v>
      </c>
      <c r="F40" s="129" t="str">
        <f>D40&amp;" "&amp;E40</f>
        <v>Trần Văn  Toản</v>
      </c>
      <c r="G40" s="73" t="s">
        <v>295</v>
      </c>
      <c r="H40" s="60">
        <f t="shared" si="3"/>
        <v>4385000</v>
      </c>
      <c r="I40" s="77"/>
      <c r="J40" s="77">
        <f t="shared" si="5"/>
        <v>4385000</v>
      </c>
      <c r="K40" s="78" t="s">
        <v>199</v>
      </c>
      <c r="L40" s="112"/>
      <c r="M40" s="112"/>
      <c r="N40" s="132"/>
      <c r="O40" s="132"/>
      <c r="P40" s="132"/>
      <c r="Q40" s="132"/>
      <c r="R40" s="132"/>
      <c r="S40" s="132"/>
      <c r="T40" s="132"/>
      <c r="U40" s="132"/>
      <c r="V40" s="109">
        <f t="shared" si="4"/>
        <v>4385000</v>
      </c>
      <c r="W40" s="140"/>
      <c r="X40" s="130"/>
    </row>
    <row r="41" spans="1:24" s="141" customFormat="1" ht="17.25" customHeight="1">
      <c r="A41" s="54">
        <v>37</v>
      </c>
      <c r="B41" s="72"/>
      <c r="C41" s="133"/>
      <c r="D41" s="134"/>
      <c r="E41" s="135"/>
      <c r="F41" s="129" t="s">
        <v>492</v>
      </c>
      <c r="G41" s="73"/>
      <c r="H41" s="60">
        <f t="shared" si="3"/>
        <v>4385000</v>
      </c>
      <c r="I41" s="77"/>
      <c r="J41" s="77">
        <f t="shared" si="5"/>
        <v>4385000</v>
      </c>
      <c r="K41" s="78"/>
      <c r="L41" s="112"/>
      <c r="M41" s="112"/>
      <c r="N41" s="132"/>
      <c r="O41" s="132"/>
      <c r="P41" s="132"/>
      <c r="Q41" s="132"/>
      <c r="R41" s="132"/>
      <c r="S41" s="132"/>
      <c r="T41" s="132"/>
      <c r="U41" s="132"/>
      <c r="V41" s="109">
        <f t="shared" si="4"/>
        <v>4385000</v>
      </c>
      <c r="W41" s="140"/>
      <c r="X41" s="130"/>
    </row>
    <row r="42" spans="1:24" s="84" customFormat="1" ht="17.25" customHeight="1">
      <c r="A42" s="54">
        <v>38</v>
      </c>
      <c r="B42" s="55"/>
      <c r="C42" s="63"/>
      <c r="D42" s="64"/>
      <c r="E42" s="65"/>
      <c r="F42" s="59" t="s">
        <v>493</v>
      </c>
      <c r="G42" s="56" t="s">
        <v>252</v>
      </c>
      <c r="H42" s="60">
        <f t="shared" si="3"/>
        <v>4385000</v>
      </c>
      <c r="I42" s="67"/>
      <c r="J42" s="68">
        <f t="shared" si="5"/>
        <v>4385000</v>
      </c>
      <c r="K42" s="69"/>
      <c r="L42" s="110"/>
      <c r="M42" s="110"/>
      <c r="N42" s="109"/>
      <c r="O42" s="109"/>
      <c r="P42" s="109"/>
      <c r="Q42" s="109"/>
      <c r="R42" s="109"/>
      <c r="S42" s="109"/>
      <c r="T42" s="109"/>
      <c r="U42" s="109"/>
      <c r="V42" s="109">
        <f t="shared" si="4"/>
        <v>4385000</v>
      </c>
      <c r="W42" s="83"/>
      <c r="X42" s="70"/>
    </row>
    <row r="43" spans="1:24" s="141" customFormat="1" ht="17.25" customHeight="1">
      <c r="A43" s="54">
        <v>39</v>
      </c>
      <c r="B43" s="72"/>
      <c r="C43" s="133"/>
      <c r="D43" s="134"/>
      <c r="E43" s="135"/>
      <c r="F43" s="129" t="s">
        <v>494</v>
      </c>
      <c r="G43" s="73"/>
      <c r="H43" s="60">
        <f aca="true" t="shared" si="6" ref="H43:H51">2085000+2300000</f>
        <v>4385000</v>
      </c>
      <c r="I43" s="77"/>
      <c r="J43" s="68">
        <f t="shared" si="5"/>
        <v>4385000</v>
      </c>
      <c r="K43" s="78"/>
      <c r="L43" s="112"/>
      <c r="M43" s="112"/>
      <c r="N43" s="132"/>
      <c r="O43" s="132"/>
      <c r="P43" s="132"/>
      <c r="Q43" s="132"/>
      <c r="R43" s="132"/>
      <c r="S43" s="132"/>
      <c r="T43" s="132"/>
      <c r="U43" s="132"/>
      <c r="V43" s="109">
        <f>J43-L43-M43-N43-O43-P43-Q43-R43-S43-T43-U43</f>
        <v>4385000</v>
      </c>
      <c r="W43" s="140"/>
      <c r="X43" s="130"/>
    </row>
    <row r="44" spans="1:24" s="141" customFormat="1" ht="17.25" customHeight="1">
      <c r="A44" s="54">
        <v>40</v>
      </c>
      <c r="B44" s="72"/>
      <c r="C44" s="133"/>
      <c r="D44" s="134"/>
      <c r="E44" s="135"/>
      <c r="F44" s="129" t="s">
        <v>495</v>
      </c>
      <c r="G44" s="73"/>
      <c r="H44" s="60">
        <f t="shared" si="6"/>
        <v>4385000</v>
      </c>
      <c r="I44" s="77"/>
      <c r="J44" s="68">
        <f t="shared" si="5"/>
        <v>4385000</v>
      </c>
      <c r="K44" s="78"/>
      <c r="L44" s="112"/>
      <c r="M44" s="112"/>
      <c r="N44" s="132"/>
      <c r="O44" s="132"/>
      <c r="P44" s="132"/>
      <c r="Q44" s="132"/>
      <c r="R44" s="132"/>
      <c r="S44" s="132"/>
      <c r="T44" s="132"/>
      <c r="U44" s="132"/>
      <c r="V44" s="109">
        <f>J44-L44-M44-N44-O44-P44-Q44-R44-S44-T44-U44</f>
        <v>4385000</v>
      </c>
      <c r="W44" s="140"/>
      <c r="X44" s="130"/>
    </row>
    <row r="45" spans="1:24" s="141" customFormat="1" ht="17.25" customHeight="1">
      <c r="A45" s="54">
        <v>41</v>
      </c>
      <c r="B45" s="72"/>
      <c r="C45" s="133"/>
      <c r="D45" s="134"/>
      <c r="E45" s="135"/>
      <c r="F45" s="129" t="s">
        <v>496</v>
      </c>
      <c r="G45" s="73"/>
      <c r="H45" s="60">
        <f t="shared" si="6"/>
        <v>4385000</v>
      </c>
      <c r="I45" s="77"/>
      <c r="J45" s="68">
        <f t="shared" si="5"/>
        <v>4385000</v>
      </c>
      <c r="K45" s="78"/>
      <c r="L45" s="112"/>
      <c r="M45" s="112"/>
      <c r="N45" s="132"/>
      <c r="O45" s="132"/>
      <c r="P45" s="132"/>
      <c r="Q45" s="132"/>
      <c r="R45" s="132"/>
      <c r="S45" s="132"/>
      <c r="T45" s="132"/>
      <c r="U45" s="132"/>
      <c r="V45" s="109">
        <f>J45-L45-M45-N45-O45-P45-Q45-R45-S45-T45-U45</f>
        <v>4385000</v>
      </c>
      <c r="W45" s="140"/>
      <c r="X45" s="130"/>
    </row>
    <row r="46" spans="1:24" s="84" customFormat="1" ht="17.25" customHeight="1">
      <c r="A46" s="54">
        <v>42</v>
      </c>
      <c r="B46" s="55"/>
      <c r="C46" s="63" t="s">
        <v>297</v>
      </c>
      <c r="D46" s="64" t="s">
        <v>298</v>
      </c>
      <c r="E46" s="65" t="s">
        <v>111</v>
      </c>
      <c r="F46" s="59" t="str">
        <f>D46&amp;" "&amp;E46</f>
        <v>Hoàng Thị Cẩm  Vân</v>
      </c>
      <c r="G46" s="56" t="s">
        <v>299</v>
      </c>
      <c r="H46" s="60">
        <f t="shared" si="6"/>
        <v>4385000</v>
      </c>
      <c r="I46" s="67">
        <v>1251000</v>
      </c>
      <c r="J46" s="68">
        <f>H46-I46</f>
        <v>3134000</v>
      </c>
      <c r="K46" s="69"/>
      <c r="L46" s="110"/>
      <c r="M46" s="110"/>
      <c r="N46" s="109"/>
      <c r="O46" s="109"/>
      <c r="P46" s="109"/>
      <c r="Q46" s="109"/>
      <c r="R46" s="109"/>
      <c r="S46" s="109"/>
      <c r="T46" s="109">
        <v>834000</v>
      </c>
      <c r="U46" s="109"/>
      <c r="V46" s="109">
        <f>J46-L46-M46-N46-O46-P46-Q46-R46-S46-T46-U46</f>
        <v>2300000</v>
      </c>
      <c r="W46" s="83"/>
      <c r="X46" s="70"/>
    </row>
    <row r="47" spans="1:24" s="84" customFormat="1" ht="17.25" customHeight="1">
      <c r="A47" s="54">
        <v>43</v>
      </c>
      <c r="B47" s="55"/>
      <c r="C47" s="56" t="s">
        <v>188</v>
      </c>
      <c r="D47" s="57" t="s">
        <v>300</v>
      </c>
      <c r="E47" s="58" t="s">
        <v>301</v>
      </c>
      <c r="F47" s="59" t="str">
        <f>D47&amp;" "&amp;E47</f>
        <v>Chu Văn Vĩnh</v>
      </c>
      <c r="G47" s="56" t="s">
        <v>102</v>
      </c>
      <c r="H47" s="60">
        <f t="shared" si="6"/>
        <v>4385000</v>
      </c>
      <c r="I47" s="61"/>
      <c r="J47" s="68">
        <f>H47-I47</f>
        <v>4385000</v>
      </c>
      <c r="K47" s="70" t="s">
        <v>199</v>
      </c>
      <c r="L47" s="111">
        <v>4170000</v>
      </c>
      <c r="M47" s="111"/>
      <c r="N47" s="117"/>
      <c r="O47" s="117"/>
      <c r="P47" s="117"/>
      <c r="Q47" s="117"/>
      <c r="R47" s="117"/>
      <c r="S47" s="117"/>
      <c r="T47" s="117"/>
      <c r="U47" s="117"/>
      <c r="V47" s="109">
        <f>J47-L47-M47-N47-O47-P47-Q47-R47-S47-T47-U47</f>
        <v>215000</v>
      </c>
      <c r="W47" s="83" t="s">
        <v>186</v>
      </c>
      <c r="X47" s="70"/>
    </row>
    <row r="48" spans="1:24" s="84" customFormat="1" ht="17.25" customHeight="1">
      <c r="A48" s="54">
        <v>44</v>
      </c>
      <c r="B48" s="55"/>
      <c r="C48" s="63" t="s">
        <v>302</v>
      </c>
      <c r="D48" s="64" t="s">
        <v>7</v>
      </c>
      <c r="E48" s="65" t="s">
        <v>303</v>
      </c>
      <c r="F48" s="59" t="str">
        <f>D48&amp;" "&amp;E48</f>
        <v>Nguyễn Thị  Vui</v>
      </c>
      <c r="G48" s="56" t="s">
        <v>304</v>
      </c>
      <c r="H48" s="60">
        <f t="shared" si="6"/>
        <v>4385000</v>
      </c>
      <c r="I48" s="67"/>
      <c r="J48" s="68">
        <f>H48-I48</f>
        <v>4385000</v>
      </c>
      <c r="K48" s="69"/>
      <c r="L48" s="110"/>
      <c r="M48" s="110"/>
      <c r="N48" s="109"/>
      <c r="O48" s="109"/>
      <c r="P48" s="109"/>
      <c r="Q48" s="109"/>
      <c r="R48" s="109"/>
      <c r="S48" s="109"/>
      <c r="T48" s="109"/>
      <c r="U48" s="109"/>
      <c r="V48" s="109">
        <f>J48-L48-M48-N48-O48-P48-Q48-R48-S48-T48-U48</f>
        <v>4385000</v>
      </c>
      <c r="W48" s="83"/>
      <c r="X48" s="70"/>
    </row>
    <row r="49" spans="1:24" s="84" customFormat="1" ht="17.25" customHeight="1">
      <c r="A49" s="54">
        <v>45</v>
      </c>
      <c r="B49" s="55"/>
      <c r="C49" s="63"/>
      <c r="D49" s="64"/>
      <c r="E49" s="65"/>
      <c r="F49" s="59" t="s">
        <v>497</v>
      </c>
      <c r="G49" s="56"/>
      <c r="H49" s="60">
        <f t="shared" si="6"/>
        <v>4385000</v>
      </c>
      <c r="I49" s="67"/>
      <c r="J49" s="68">
        <f>H49-I49</f>
        <v>4385000</v>
      </c>
      <c r="K49" s="69"/>
      <c r="L49" s="110"/>
      <c r="M49" s="110"/>
      <c r="N49" s="109"/>
      <c r="O49" s="109"/>
      <c r="P49" s="109"/>
      <c r="Q49" s="109"/>
      <c r="R49" s="109"/>
      <c r="S49" s="109"/>
      <c r="T49" s="109"/>
      <c r="U49" s="109"/>
      <c r="V49" s="109">
        <f>J49-L49-M49-N49-O49-P49-Q49-R49-S49-T49-U49</f>
        <v>4385000</v>
      </c>
      <c r="W49" s="83"/>
      <c r="X49" s="70"/>
    </row>
    <row r="50" spans="1:24" s="84" customFormat="1" ht="17.25" customHeight="1">
      <c r="A50" s="54">
        <v>46</v>
      </c>
      <c r="B50" s="55"/>
      <c r="C50" s="63"/>
      <c r="D50" s="64"/>
      <c r="E50" s="65"/>
      <c r="F50" s="59" t="s">
        <v>508</v>
      </c>
      <c r="G50" s="56" t="s">
        <v>509</v>
      </c>
      <c r="H50" s="60"/>
      <c r="I50" s="67"/>
      <c r="J50" s="68"/>
      <c r="K50" s="69"/>
      <c r="L50" s="110"/>
      <c r="M50" s="110"/>
      <c r="N50" s="109"/>
      <c r="O50" s="109"/>
      <c r="P50" s="109"/>
      <c r="Q50" s="109"/>
      <c r="R50" s="109"/>
      <c r="S50" s="109"/>
      <c r="T50" s="109"/>
      <c r="U50" s="109"/>
      <c r="V50" s="109">
        <v>2300000</v>
      </c>
      <c r="W50" s="83"/>
      <c r="X50" s="70"/>
    </row>
    <row r="51" spans="1:24" s="84" customFormat="1" ht="17.25" customHeight="1">
      <c r="A51" s="54">
        <v>47</v>
      </c>
      <c r="B51" s="55"/>
      <c r="C51" s="63"/>
      <c r="D51" s="64"/>
      <c r="E51" s="65"/>
      <c r="F51" s="59" t="s">
        <v>500</v>
      </c>
      <c r="G51" s="56"/>
      <c r="H51" s="60">
        <f t="shared" si="6"/>
        <v>4385000</v>
      </c>
      <c r="I51" s="67">
        <v>2085000</v>
      </c>
      <c r="J51" s="68">
        <v>2085000</v>
      </c>
      <c r="K51" s="69"/>
      <c r="L51" s="110"/>
      <c r="M51" s="110"/>
      <c r="N51" s="109"/>
      <c r="O51" s="109"/>
      <c r="P51" s="109"/>
      <c r="Q51" s="109"/>
      <c r="R51" s="109"/>
      <c r="S51" s="109"/>
      <c r="T51" s="109"/>
      <c r="U51" s="109"/>
      <c r="V51" s="109">
        <f>J51-L51-M51-N51-O51-P51-Q51-R51-S51-T51-U51</f>
        <v>2085000</v>
      </c>
      <c r="W51" s="83"/>
      <c r="X51" s="70"/>
    </row>
    <row r="52" spans="1:24" s="90" customFormat="1" ht="17.25" customHeight="1">
      <c r="A52" s="86"/>
      <c r="B52" s="86"/>
      <c r="C52" s="86"/>
      <c r="D52" s="222" t="s">
        <v>183</v>
      </c>
      <c r="E52" s="223"/>
      <c r="F52" s="202" t="s">
        <v>183</v>
      </c>
      <c r="G52" s="89"/>
      <c r="H52" s="87">
        <f aca="true" t="shared" si="7" ref="H52:N52">SUM(H5:H51)</f>
        <v>201710000</v>
      </c>
      <c r="I52" s="87">
        <f t="shared" si="7"/>
        <v>19614000</v>
      </c>
      <c r="J52" s="87">
        <f t="shared" si="7"/>
        <v>181881000</v>
      </c>
      <c r="K52" s="87">
        <f t="shared" si="7"/>
        <v>0</v>
      </c>
      <c r="L52" s="87">
        <f t="shared" si="7"/>
        <v>4170000</v>
      </c>
      <c r="M52" s="87">
        <f t="shared" si="7"/>
        <v>4085000</v>
      </c>
      <c r="N52" s="87">
        <f t="shared" si="7"/>
        <v>0</v>
      </c>
      <c r="O52" s="87"/>
      <c r="P52" s="87"/>
      <c r="Q52" s="87"/>
      <c r="R52" s="87"/>
      <c r="S52" s="87"/>
      <c r="T52" s="87"/>
      <c r="U52" s="87"/>
      <c r="V52" s="87">
        <f>SUM(V5:V51)</f>
        <v>156327000</v>
      </c>
      <c r="W52" s="88"/>
      <c r="X52" s="89"/>
    </row>
    <row r="54" spans="2:24" ht="17.25" customHeight="1">
      <c r="B54" s="95"/>
      <c r="H54" s="44"/>
      <c r="I54" s="224" t="s">
        <v>306</v>
      </c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</row>
    <row r="55" spans="1:24" ht="17.25" customHeight="1">
      <c r="A55" s="226" t="s">
        <v>178</v>
      </c>
      <c r="B55" s="226"/>
      <c r="C55" s="226"/>
      <c r="D55" s="226"/>
      <c r="E55" s="96"/>
      <c r="F55" s="96"/>
      <c r="G55" s="96"/>
      <c r="H55" s="44"/>
      <c r="I55" s="225" t="s">
        <v>177</v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</row>
  </sheetData>
  <sheetProtection/>
  <mergeCells count="6">
    <mergeCell ref="A1:X1"/>
    <mergeCell ref="D52:E52"/>
    <mergeCell ref="I54:X54"/>
    <mergeCell ref="I55:X55"/>
    <mergeCell ref="A55:D55"/>
    <mergeCell ref="A2:X2"/>
  </mergeCells>
  <conditionalFormatting sqref="C5:C27">
    <cfRule type="duplicateValues" priority="680" dxfId="19">
      <formula>AND(COUNTIF($C$5:$C$27,C5)&gt;1,NOT(ISBLANK(C5)))</formula>
    </cfRule>
  </conditionalFormatting>
  <conditionalFormatting sqref="C28:C34">
    <cfRule type="duplicateValues" priority="746" dxfId="19">
      <formula>AND(COUNTIF($C$28:$C$34,C28)&gt;1,NOT(ISBLANK(C28)))</formula>
    </cfRule>
  </conditionalFormatting>
  <conditionalFormatting sqref="C35:C51">
    <cfRule type="duplicateValues" priority="885" dxfId="19">
      <formula>AND(COUNTIF($C$35:$C$51,C35)&gt;1,NOT(ISBLANK(C35)))</formula>
    </cfRule>
  </conditionalFormatting>
  <conditionalFormatting sqref="C5:C51">
    <cfRule type="duplicateValues" priority="886" dxfId="19">
      <formula>AND(COUNTIF($C$5:$C$51,C5)&gt;1,NOT(ISBLANK(C5)))</formula>
    </cfRule>
  </conditionalFormatting>
  <printOptions/>
  <pageMargins left="0.7" right="0.7" top="0.34" bottom="0.3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G6" sqref="G6"/>
    </sheetView>
  </sheetViews>
  <sheetFormatPr defaultColWidth="8.796875" defaultRowHeight="17.25" customHeight="1"/>
  <cols>
    <col min="1" max="1" width="6.5" style="44" customWidth="1"/>
    <col min="2" max="2" width="9" style="95" hidden="1" customWidth="1"/>
    <col min="3" max="3" width="7.69921875" style="44" customWidth="1"/>
    <col min="4" max="4" width="0.1015625" style="91" customWidth="1"/>
    <col min="5" max="5" width="9" style="91" hidden="1" customWidth="1"/>
    <col min="6" max="6" width="20.69921875" style="91" customWidth="1"/>
    <col min="7" max="7" width="8.8984375" style="91" customWidth="1"/>
    <col min="8" max="8" width="1.69921875" style="92" hidden="1" customWidth="1"/>
    <col min="9" max="9" width="11.3984375" style="93" hidden="1" customWidth="1"/>
    <col min="10" max="10" width="12.59765625" style="94" hidden="1" customWidth="1"/>
    <col min="11" max="17" width="13.19921875" style="108" hidden="1" customWidth="1"/>
    <col min="18" max="18" width="16.59765625" style="108" customWidth="1"/>
    <col min="19" max="19" width="13.59765625" style="46" customWidth="1"/>
    <col min="20" max="16384" width="9" style="44" customWidth="1"/>
  </cols>
  <sheetData>
    <row r="1" spans="1:20" ht="17.25" customHeight="1">
      <c r="A1" s="221" t="s">
        <v>517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1" ht="17.25" customHeight="1">
      <c r="A2" s="230" t="s">
        <v>511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05"/>
    </row>
    <row r="3" spans="1:20" s="53" customFormat="1" ht="17.25" customHeight="1">
      <c r="A3" s="49" t="s">
        <v>189</v>
      </c>
      <c r="B3" s="49" t="s">
        <v>190</v>
      </c>
      <c r="C3" s="49" t="s">
        <v>191</v>
      </c>
      <c r="D3" s="50" t="s">
        <v>192</v>
      </c>
      <c r="E3" s="47" t="s">
        <v>193</v>
      </c>
      <c r="F3" s="47" t="s">
        <v>184</v>
      </c>
      <c r="G3" s="97" t="s">
        <v>3</v>
      </c>
      <c r="H3" s="51" t="s">
        <v>195</v>
      </c>
      <c r="I3" s="51" t="s">
        <v>196</v>
      </c>
      <c r="J3" s="51" t="s">
        <v>197</v>
      </c>
      <c r="K3" s="107" t="s">
        <v>414</v>
      </c>
      <c r="L3" s="107" t="s">
        <v>416</v>
      </c>
      <c r="M3" s="107" t="s">
        <v>419</v>
      </c>
      <c r="N3" s="107" t="s">
        <v>421</v>
      </c>
      <c r="O3" s="107" t="s">
        <v>467</v>
      </c>
      <c r="P3" s="107" t="s">
        <v>473</v>
      </c>
      <c r="Q3" s="107" t="s">
        <v>498</v>
      </c>
      <c r="R3" s="107" t="s">
        <v>432</v>
      </c>
      <c r="S3" s="52" t="s">
        <v>164</v>
      </c>
      <c r="T3" s="49" t="s">
        <v>165</v>
      </c>
    </row>
    <row r="4" spans="1:20" ht="17.25" customHeight="1">
      <c r="A4" s="98">
        <v>1</v>
      </c>
      <c r="B4" s="62"/>
      <c r="C4" s="63"/>
      <c r="D4" s="64"/>
      <c r="E4" s="65"/>
      <c r="F4" s="59" t="s">
        <v>20</v>
      </c>
      <c r="G4" s="167"/>
      <c r="H4" s="66">
        <f aca="true" t="shared" si="0" ref="H4:H14">2085000+2300000</f>
        <v>4385000</v>
      </c>
      <c r="I4" s="61"/>
      <c r="J4" s="61">
        <f>H4-I4</f>
        <v>4385000</v>
      </c>
      <c r="K4" s="110"/>
      <c r="L4" s="110"/>
      <c r="M4" s="109"/>
      <c r="N4" s="109"/>
      <c r="O4" s="109"/>
      <c r="P4" s="109"/>
      <c r="Q4" s="109"/>
      <c r="R4" s="109">
        <f aca="true" t="shared" si="1" ref="R4:R20">J4-K4-L4-M4-N4-O4-P4-Q4</f>
        <v>4385000</v>
      </c>
      <c r="S4" s="43"/>
      <c r="T4" s="69"/>
    </row>
    <row r="5" spans="1:20" ht="17.25" customHeight="1">
      <c r="A5" s="54">
        <v>2</v>
      </c>
      <c r="B5" s="55"/>
      <c r="C5" s="63"/>
      <c r="D5" s="64"/>
      <c r="E5" s="65"/>
      <c r="F5" s="59" t="s">
        <v>479</v>
      </c>
      <c r="G5" s="56"/>
      <c r="H5" s="66">
        <f t="shared" si="0"/>
        <v>4385000</v>
      </c>
      <c r="I5" s="67"/>
      <c r="J5" s="61">
        <f aca="true" t="shared" si="2" ref="J5:J20">H5-I5</f>
        <v>4385000</v>
      </c>
      <c r="K5" s="110"/>
      <c r="L5" s="110"/>
      <c r="M5" s="109"/>
      <c r="N5" s="109"/>
      <c r="O5" s="109"/>
      <c r="P5" s="109"/>
      <c r="Q5" s="109"/>
      <c r="R5" s="109">
        <f t="shared" si="1"/>
        <v>4385000</v>
      </c>
      <c r="S5" s="43"/>
      <c r="T5" s="69"/>
    </row>
    <row r="6" spans="1:20" ht="17.25" customHeight="1">
      <c r="A6" s="98">
        <v>3</v>
      </c>
      <c r="B6" s="55">
        <v>283</v>
      </c>
      <c r="C6" s="63" t="s">
        <v>308</v>
      </c>
      <c r="D6" s="64" t="s">
        <v>309</v>
      </c>
      <c r="E6" s="65" t="s">
        <v>30</v>
      </c>
      <c r="F6" s="59" t="str">
        <f aca="true" t="shared" si="3" ref="F6:F20">D6&amp;" "&amp;E6</f>
        <v>Lê Thị Hoài  Hương</v>
      </c>
      <c r="G6" s="56" t="s">
        <v>310</v>
      </c>
      <c r="H6" s="66">
        <f t="shared" si="0"/>
        <v>4385000</v>
      </c>
      <c r="I6" s="67">
        <v>4000000</v>
      </c>
      <c r="J6" s="61">
        <f t="shared" si="2"/>
        <v>385000</v>
      </c>
      <c r="K6" s="110"/>
      <c r="L6" s="110"/>
      <c r="M6" s="109"/>
      <c r="N6" s="109"/>
      <c r="O6" s="109"/>
      <c r="P6" s="109"/>
      <c r="Q6" s="109"/>
      <c r="R6" s="109">
        <f t="shared" si="1"/>
        <v>385000</v>
      </c>
      <c r="S6" s="43"/>
      <c r="T6" s="69"/>
    </row>
    <row r="7" spans="1:20" ht="17.25" customHeight="1">
      <c r="A7" s="54">
        <v>4</v>
      </c>
      <c r="B7" s="62">
        <v>429</v>
      </c>
      <c r="C7" s="63" t="s">
        <v>311</v>
      </c>
      <c r="D7" s="64" t="s">
        <v>285</v>
      </c>
      <c r="E7" s="65" t="s">
        <v>32</v>
      </c>
      <c r="F7" s="59" t="str">
        <f t="shared" si="3"/>
        <v>Đỗ Văn  Khánh</v>
      </c>
      <c r="G7" s="56" t="s">
        <v>312</v>
      </c>
      <c r="H7" s="66">
        <f t="shared" si="0"/>
        <v>4385000</v>
      </c>
      <c r="I7" s="61">
        <v>1251000</v>
      </c>
      <c r="J7" s="61">
        <f t="shared" si="2"/>
        <v>3134000</v>
      </c>
      <c r="K7" s="110"/>
      <c r="L7" s="110"/>
      <c r="M7" s="109"/>
      <c r="N7" s="109"/>
      <c r="O7" s="109"/>
      <c r="P7" s="109"/>
      <c r="Q7" s="109"/>
      <c r="R7" s="109">
        <f t="shared" si="1"/>
        <v>3134000</v>
      </c>
      <c r="S7" s="43"/>
      <c r="T7" s="69"/>
    </row>
    <row r="8" spans="1:20" s="80" customFormat="1" ht="17.25" customHeight="1">
      <c r="A8" s="98">
        <v>5</v>
      </c>
      <c r="B8" s="72">
        <v>75</v>
      </c>
      <c r="C8" s="133" t="s">
        <v>313</v>
      </c>
      <c r="D8" s="134" t="s">
        <v>7</v>
      </c>
      <c r="E8" s="135" t="s">
        <v>262</v>
      </c>
      <c r="F8" s="129" t="str">
        <f t="shared" si="3"/>
        <v>Nguyễn Thị  Nhung</v>
      </c>
      <c r="G8" s="73"/>
      <c r="H8" s="66">
        <f t="shared" si="0"/>
        <v>4385000</v>
      </c>
      <c r="I8" s="136">
        <v>2085000</v>
      </c>
      <c r="J8" s="76">
        <f t="shared" si="2"/>
        <v>2300000</v>
      </c>
      <c r="K8" s="112"/>
      <c r="L8" s="112"/>
      <c r="M8" s="132"/>
      <c r="N8" s="132"/>
      <c r="O8" s="132">
        <v>2085000</v>
      </c>
      <c r="P8" s="132"/>
      <c r="Q8" s="132"/>
      <c r="R8" s="109">
        <f t="shared" si="1"/>
        <v>215000</v>
      </c>
      <c r="S8" s="79"/>
      <c r="T8" s="78"/>
    </row>
    <row r="9" spans="1:20" ht="17.25" customHeight="1">
      <c r="A9" s="54">
        <v>6</v>
      </c>
      <c r="B9" s="55"/>
      <c r="C9" s="63"/>
      <c r="D9" s="64"/>
      <c r="E9" s="65"/>
      <c r="F9" s="59" t="s">
        <v>480</v>
      </c>
      <c r="G9" s="56"/>
      <c r="H9" s="66">
        <f t="shared" si="0"/>
        <v>4385000</v>
      </c>
      <c r="I9" s="61"/>
      <c r="J9" s="61">
        <f t="shared" si="2"/>
        <v>4385000</v>
      </c>
      <c r="K9" s="110"/>
      <c r="L9" s="110"/>
      <c r="M9" s="109"/>
      <c r="N9" s="109"/>
      <c r="O9" s="109"/>
      <c r="P9" s="109"/>
      <c r="Q9" s="109">
        <v>2000000</v>
      </c>
      <c r="R9" s="109">
        <f t="shared" si="1"/>
        <v>2385000</v>
      </c>
      <c r="S9" s="43"/>
      <c r="T9" s="69"/>
    </row>
    <row r="10" spans="1:20" ht="17.25" customHeight="1">
      <c r="A10" s="98">
        <v>7</v>
      </c>
      <c r="B10" s="55"/>
      <c r="C10" s="63"/>
      <c r="D10" s="64"/>
      <c r="E10" s="65"/>
      <c r="F10" s="59" t="s">
        <v>502</v>
      </c>
      <c r="G10" s="56"/>
      <c r="H10" s="66">
        <f t="shared" si="0"/>
        <v>4385000</v>
      </c>
      <c r="I10" s="61"/>
      <c r="J10" s="61">
        <f t="shared" si="2"/>
        <v>4385000</v>
      </c>
      <c r="K10" s="110"/>
      <c r="L10" s="110"/>
      <c r="M10" s="109"/>
      <c r="N10" s="109"/>
      <c r="O10" s="109"/>
      <c r="P10" s="109"/>
      <c r="Q10" s="109"/>
      <c r="R10" s="109">
        <f t="shared" si="1"/>
        <v>4385000</v>
      </c>
      <c r="S10" s="43"/>
      <c r="T10" s="69"/>
    </row>
    <row r="11" spans="1:20" ht="17.25" customHeight="1">
      <c r="A11" s="54">
        <v>8</v>
      </c>
      <c r="B11" s="55">
        <v>321</v>
      </c>
      <c r="C11" s="63" t="s">
        <v>316</v>
      </c>
      <c r="D11" s="64" t="s">
        <v>317</v>
      </c>
      <c r="E11" s="65" t="s">
        <v>38</v>
      </c>
      <c r="F11" s="59" t="str">
        <f t="shared" si="3"/>
        <v>Vũ Thị Hồng  Phương</v>
      </c>
      <c r="G11" s="56" t="s">
        <v>318</v>
      </c>
      <c r="H11" s="66">
        <f t="shared" si="0"/>
        <v>4385000</v>
      </c>
      <c r="I11" s="61">
        <v>1251000</v>
      </c>
      <c r="J11" s="61">
        <f t="shared" si="2"/>
        <v>3134000</v>
      </c>
      <c r="K11" s="110"/>
      <c r="L11" s="110">
        <v>834000</v>
      </c>
      <c r="M11" s="109"/>
      <c r="N11" s="109"/>
      <c r="O11" s="109">
        <v>417000</v>
      </c>
      <c r="P11" s="109"/>
      <c r="Q11" s="109"/>
      <c r="R11" s="109">
        <f t="shared" si="1"/>
        <v>1883000</v>
      </c>
      <c r="S11" s="43"/>
      <c r="T11" s="69"/>
    </row>
    <row r="12" spans="1:20" ht="17.25" customHeight="1">
      <c r="A12" s="98">
        <v>9</v>
      </c>
      <c r="B12" s="55"/>
      <c r="C12" s="63"/>
      <c r="D12" s="64"/>
      <c r="E12" s="65"/>
      <c r="F12" s="59" t="s">
        <v>481</v>
      </c>
      <c r="G12" s="56"/>
      <c r="H12" s="66">
        <f t="shared" si="0"/>
        <v>4385000</v>
      </c>
      <c r="I12" s="61"/>
      <c r="J12" s="61">
        <f t="shared" si="2"/>
        <v>4385000</v>
      </c>
      <c r="K12" s="110"/>
      <c r="L12" s="110"/>
      <c r="M12" s="109"/>
      <c r="N12" s="109"/>
      <c r="O12" s="109"/>
      <c r="P12" s="109"/>
      <c r="Q12" s="109"/>
      <c r="R12" s="109">
        <f t="shared" si="1"/>
        <v>4385000</v>
      </c>
      <c r="S12" s="43"/>
      <c r="T12" s="69"/>
    </row>
    <row r="13" spans="1:20" ht="17.25" customHeight="1">
      <c r="A13" s="54">
        <v>10</v>
      </c>
      <c r="B13" s="55"/>
      <c r="C13" s="63"/>
      <c r="D13" s="64"/>
      <c r="E13" s="65"/>
      <c r="F13" s="59" t="s">
        <v>482</v>
      </c>
      <c r="G13" s="56"/>
      <c r="H13" s="66">
        <f t="shared" si="0"/>
        <v>4385000</v>
      </c>
      <c r="I13" s="61"/>
      <c r="J13" s="61">
        <f t="shared" si="2"/>
        <v>4385000</v>
      </c>
      <c r="K13" s="110"/>
      <c r="L13" s="110"/>
      <c r="M13" s="109"/>
      <c r="N13" s="109"/>
      <c r="O13" s="109"/>
      <c r="P13" s="109"/>
      <c r="Q13" s="109"/>
      <c r="R13" s="109">
        <f t="shared" si="1"/>
        <v>4385000</v>
      </c>
      <c r="S13" s="43"/>
      <c r="T13" s="69"/>
    </row>
    <row r="14" spans="1:20" ht="17.25" customHeight="1">
      <c r="A14" s="98">
        <v>11</v>
      </c>
      <c r="B14" s="55">
        <v>154</v>
      </c>
      <c r="C14" s="63" t="s">
        <v>319</v>
      </c>
      <c r="D14" s="64" t="s">
        <v>117</v>
      </c>
      <c r="E14" s="65" t="s">
        <v>98</v>
      </c>
      <c r="F14" s="59" t="str">
        <f t="shared" si="3"/>
        <v>Hoàng Thị  Thảo</v>
      </c>
      <c r="G14" s="56" t="s">
        <v>320</v>
      </c>
      <c r="H14" s="66">
        <f t="shared" si="0"/>
        <v>4385000</v>
      </c>
      <c r="I14" s="71">
        <v>1870000</v>
      </c>
      <c r="J14" s="61">
        <f t="shared" si="2"/>
        <v>2515000</v>
      </c>
      <c r="K14" s="110"/>
      <c r="L14" s="110"/>
      <c r="M14" s="109"/>
      <c r="N14" s="109"/>
      <c r="O14" s="109"/>
      <c r="P14" s="109"/>
      <c r="Q14" s="109"/>
      <c r="R14" s="109">
        <f t="shared" si="1"/>
        <v>2515000</v>
      </c>
      <c r="S14" s="43"/>
      <c r="T14" s="69"/>
    </row>
    <row r="15" spans="1:20" ht="17.25" customHeight="1">
      <c r="A15" s="54">
        <v>12</v>
      </c>
      <c r="B15" s="55">
        <v>203</v>
      </c>
      <c r="C15" s="63" t="s">
        <v>321</v>
      </c>
      <c r="D15" s="64" t="s">
        <v>7</v>
      </c>
      <c r="E15" s="65" t="s">
        <v>286</v>
      </c>
      <c r="F15" s="59" t="str">
        <f t="shared" si="3"/>
        <v>Nguyễn Thị  Thương</v>
      </c>
      <c r="G15" s="56" t="s">
        <v>322</v>
      </c>
      <c r="H15" s="66">
        <f>2085000+2300000</f>
        <v>4385000</v>
      </c>
      <c r="I15" s="67"/>
      <c r="J15" s="61">
        <f t="shared" si="2"/>
        <v>4385000</v>
      </c>
      <c r="K15" s="110"/>
      <c r="L15" s="110"/>
      <c r="M15" s="109"/>
      <c r="N15" s="109">
        <v>834000</v>
      </c>
      <c r="O15" s="109"/>
      <c r="P15" s="109"/>
      <c r="Q15" s="109"/>
      <c r="R15" s="109">
        <f t="shared" si="1"/>
        <v>3551000</v>
      </c>
      <c r="S15" s="43"/>
      <c r="T15" s="69"/>
    </row>
    <row r="16" spans="1:20" ht="17.25" customHeight="1">
      <c r="A16" s="98">
        <v>13</v>
      </c>
      <c r="B16" s="55">
        <v>281</v>
      </c>
      <c r="C16" s="63" t="s">
        <v>323</v>
      </c>
      <c r="D16" s="64" t="s">
        <v>231</v>
      </c>
      <c r="E16" s="65" t="s">
        <v>100</v>
      </c>
      <c r="F16" s="59" t="str">
        <f t="shared" si="3"/>
        <v>Đường Thị  Thúy</v>
      </c>
      <c r="G16" s="56" t="s">
        <v>324</v>
      </c>
      <c r="H16" s="66">
        <f>2085000+2300000</f>
        <v>4385000</v>
      </c>
      <c r="I16" s="67">
        <v>417000</v>
      </c>
      <c r="J16" s="61">
        <f t="shared" si="2"/>
        <v>3968000</v>
      </c>
      <c r="K16" s="110"/>
      <c r="L16" s="110"/>
      <c r="M16" s="109"/>
      <c r="N16" s="109">
        <v>1668000</v>
      </c>
      <c r="O16" s="109"/>
      <c r="P16" s="109"/>
      <c r="Q16" s="109"/>
      <c r="R16" s="109">
        <f t="shared" si="1"/>
        <v>2300000</v>
      </c>
      <c r="S16" s="43"/>
      <c r="T16" s="69"/>
    </row>
    <row r="17" spans="1:20" ht="17.25" customHeight="1">
      <c r="A17" s="54">
        <v>14</v>
      </c>
      <c r="B17" s="55">
        <v>194</v>
      </c>
      <c r="C17" s="63" t="s">
        <v>326</v>
      </c>
      <c r="D17" s="64" t="s">
        <v>327</v>
      </c>
      <c r="E17" s="65" t="s">
        <v>287</v>
      </c>
      <c r="F17" s="59" t="str">
        <f t="shared" si="3"/>
        <v>Nguyễn Hữu  Tiệp</v>
      </c>
      <c r="G17" s="56" t="s">
        <v>328</v>
      </c>
      <c r="H17" s="66">
        <f>2085000+2300000</f>
        <v>4385000</v>
      </c>
      <c r="I17" s="67"/>
      <c r="J17" s="61">
        <f t="shared" si="2"/>
        <v>4385000</v>
      </c>
      <c r="K17" s="110"/>
      <c r="L17" s="110"/>
      <c r="M17" s="109"/>
      <c r="N17" s="109"/>
      <c r="O17" s="109"/>
      <c r="P17" s="109"/>
      <c r="Q17" s="109"/>
      <c r="R17" s="109">
        <f t="shared" si="1"/>
        <v>4385000</v>
      </c>
      <c r="S17" s="43"/>
      <c r="T17" s="69"/>
    </row>
    <row r="18" spans="1:20" s="80" customFormat="1" ht="17.25" customHeight="1">
      <c r="A18" s="98">
        <v>15</v>
      </c>
      <c r="B18" s="142"/>
      <c r="C18" s="73" t="s">
        <v>329</v>
      </c>
      <c r="D18" s="74" t="s">
        <v>22</v>
      </c>
      <c r="E18" s="75" t="s">
        <v>101</v>
      </c>
      <c r="F18" s="129" t="str">
        <f t="shared" si="3"/>
        <v>Nguyễn Thị Trang</v>
      </c>
      <c r="G18" s="73" t="s">
        <v>330</v>
      </c>
      <c r="H18" s="66">
        <f>2085000+2300000</f>
        <v>4385000</v>
      </c>
      <c r="I18" s="76">
        <v>834000</v>
      </c>
      <c r="J18" s="76">
        <f t="shared" si="2"/>
        <v>3551000</v>
      </c>
      <c r="K18" s="131"/>
      <c r="L18" s="131"/>
      <c r="M18" s="143"/>
      <c r="N18" s="143"/>
      <c r="O18" s="143"/>
      <c r="P18" s="143"/>
      <c r="Q18" s="143"/>
      <c r="R18" s="109">
        <f t="shared" si="1"/>
        <v>3551000</v>
      </c>
      <c r="S18" s="79"/>
      <c r="T18" s="78"/>
    </row>
    <row r="19" spans="1:20" s="84" customFormat="1" ht="17.25" customHeight="1">
      <c r="A19" s="54">
        <v>16</v>
      </c>
      <c r="B19" s="55">
        <v>317</v>
      </c>
      <c r="C19" s="63" t="s">
        <v>331</v>
      </c>
      <c r="D19" s="64" t="s">
        <v>332</v>
      </c>
      <c r="E19" s="65" t="s">
        <v>110</v>
      </c>
      <c r="F19" s="59" t="str">
        <f t="shared" si="3"/>
        <v>Phạm Thị  Tươi</v>
      </c>
      <c r="G19" s="56" t="s">
        <v>272</v>
      </c>
      <c r="H19" s="66">
        <f>2085000+2300000</f>
        <v>4385000</v>
      </c>
      <c r="I19" s="67"/>
      <c r="J19" s="61">
        <f t="shared" si="2"/>
        <v>4385000</v>
      </c>
      <c r="K19" s="110"/>
      <c r="L19" s="110"/>
      <c r="M19" s="109"/>
      <c r="N19" s="109"/>
      <c r="O19" s="109"/>
      <c r="P19" s="109"/>
      <c r="Q19" s="109"/>
      <c r="R19" s="109">
        <f t="shared" si="1"/>
        <v>4385000</v>
      </c>
      <c r="S19" s="83"/>
      <c r="T19" s="70"/>
    </row>
    <row r="20" spans="1:20" s="84" customFormat="1" ht="17.25" customHeight="1">
      <c r="A20" s="98">
        <v>17</v>
      </c>
      <c r="B20" s="55">
        <v>201</v>
      </c>
      <c r="C20" s="63" t="s">
        <v>333</v>
      </c>
      <c r="D20" s="64" t="s">
        <v>7</v>
      </c>
      <c r="E20" s="65" t="s">
        <v>111</v>
      </c>
      <c r="F20" s="59" t="str">
        <f t="shared" si="3"/>
        <v>Nguyễn Thị  Vân</v>
      </c>
      <c r="G20" s="56" t="s">
        <v>334</v>
      </c>
      <c r="H20" s="66">
        <f>2085000+2300000</f>
        <v>4385000</v>
      </c>
      <c r="I20" s="67">
        <v>1251000</v>
      </c>
      <c r="J20" s="61">
        <f t="shared" si="2"/>
        <v>3134000</v>
      </c>
      <c r="K20" s="110"/>
      <c r="L20" s="110"/>
      <c r="M20" s="109"/>
      <c r="N20" s="109">
        <v>2502000</v>
      </c>
      <c r="O20" s="109"/>
      <c r="P20" s="109"/>
      <c r="Q20" s="109"/>
      <c r="R20" s="198">
        <f t="shared" si="1"/>
        <v>632000</v>
      </c>
      <c r="S20" s="83"/>
      <c r="T20" s="70"/>
    </row>
    <row r="21" spans="1:20" s="90" customFormat="1" ht="17.25" customHeight="1">
      <c r="A21" s="89"/>
      <c r="B21" s="101"/>
      <c r="C21" s="89"/>
      <c r="D21" s="228" t="s">
        <v>183</v>
      </c>
      <c r="E21" s="229"/>
      <c r="F21" s="191" t="s">
        <v>183</v>
      </c>
      <c r="G21" s="102"/>
      <c r="H21" s="103">
        <f aca="true" t="shared" si="4" ref="H21:N21">SUM(H4:H20)</f>
        <v>74545000</v>
      </c>
      <c r="I21" s="103">
        <f t="shared" si="4"/>
        <v>12959000</v>
      </c>
      <c r="J21" s="103">
        <f t="shared" si="4"/>
        <v>61586000</v>
      </c>
      <c r="K21" s="103">
        <f t="shared" si="4"/>
        <v>0</v>
      </c>
      <c r="L21" s="103">
        <f t="shared" si="4"/>
        <v>834000</v>
      </c>
      <c r="M21" s="103">
        <f t="shared" si="4"/>
        <v>0</v>
      </c>
      <c r="N21" s="103">
        <f t="shared" si="4"/>
        <v>5004000</v>
      </c>
      <c r="O21" s="153"/>
      <c r="P21" s="153"/>
      <c r="Q21" s="153"/>
      <c r="R21" s="199">
        <f>SUM(R4:R20)</f>
        <v>51246000</v>
      </c>
      <c r="S21" s="88"/>
      <c r="T21" s="89"/>
    </row>
    <row r="23" spans="8:20" ht="17.25" customHeight="1">
      <c r="H23" s="44"/>
      <c r="I23" s="224" t="s">
        <v>306</v>
      </c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</row>
    <row r="24" spans="1:20" ht="17.25" customHeight="1">
      <c r="A24" s="226" t="s">
        <v>178</v>
      </c>
      <c r="B24" s="226"/>
      <c r="C24" s="226"/>
      <c r="D24" s="226"/>
      <c r="E24" s="96"/>
      <c r="F24" s="96"/>
      <c r="G24" s="96"/>
      <c r="H24" s="44"/>
      <c r="I24" s="225" t="s">
        <v>177</v>
      </c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</row>
  </sheetData>
  <sheetProtection/>
  <mergeCells count="6">
    <mergeCell ref="A1:T1"/>
    <mergeCell ref="D21:E21"/>
    <mergeCell ref="I23:T23"/>
    <mergeCell ref="I24:T24"/>
    <mergeCell ref="A24:D24"/>
    <mergeCell ref="A2:T2"/>
  </mergeCells>
  <conditionalFormatting sqref="C4:C13">
    <cfRule type="duplicateValues" priority="122" dxfId="19">
      <formula>AND(COUNTIF($C$4:$C$13,C4)&gt;1,NOT(ISBLANK(C4)))</formula>
    </cfRule>
  </conditionalFormatting>
  <conditionalFormatting sqref="C19:C20">
    <cfRule type="duplicateValues" priority="137" dxfId="19">
      <formula>AND(COUNTIF($C$19:$C$20,C19)&gt;1,NOT(ISBLANK(C19)))</formula>
    </cfRule>
  </conditionalFormatting>
  <conditionalFormatting sqref="C14:C20">
    <cfRule type="duplicateValues" priority="139" dxfId="19">
      <formula>AND(COUNTIF($C$14:$C$20,C14)&gt;1,NOT(ISBLANK(C14)))</formula>
    </cfRule>
  </conditionalFormatting>
  <conditionalFormatting sqref="C4:C20">
    <cfRule type="duplicateValues" priority="141" dxfId="19">
      <formula>AND(COUNTIF($C$4:$C$20,C4)&gt;1,NOT(ISBLANK(C4)))</formula>
    </cfRule>
  </conditionalFormatting>
  <printOptions/>
  <pageMargins left="0.7" right="0.7" top="0.33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3">
      <selection activeCell="A2" sqref="A2:U2"/>
    </sheetView>
  </sheetViews>
  <sheetFormatPr defaultColWidth="8.796875" defaultRowHeight="17.25" customHeight="1"/>
  <cols>
    <col min="1" max="1" width="5.19921875" style="139" customWidth="1"/>
    <col min="2" max="2" width="0.1015625" style="181" hidden="1" customWidth="1"/>
    <col min="3" max="3" width="8.5" style="139" customWidth="1"/>
    <col min="4" max="4" width="9" style="182" hidden="1" customWidth="1"/>
    <col min="5" max="5" width="0.203125" style="182" hidden="1" customWidth="1"/>
    <col min="6" max="6" width="21.5" style="182" customWidth="1"/>
    <col min="7" max="7" width="7.69921875" style="182" customWidth="1"/>
    <col min="8" max="8" width="11.3984375" style="186" hidden="1" customWidth="1"/>
    <col min="9" max="9" width="11.19921875" style="187" hidden="1" customWidth="1"/>
    <col min="10" max="18" width="12" style="188" hidden="1" customWidth="1"/>
    <col min="19" max="19" width="14.09765625" style="188" customWidth="1"/>
    <col min="20" max="20" width="14.59765625" style="156" customWidth="1"/>
    <col min="21" max="21" width="15.3984375" style="139" customWidth="1"/>
    <col min="22" max="16384" width="9" style="139" customWidth="1"/>
  </cols>
  <sheetData>
    <row r="1" spans="1:21" ht="17.25" customHeight="1">
      <c r="A1" s="231" t="s">
        <v>510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7.25" customHeight="1">
      <c r="A2" s="214" t="s">
        <v>511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2:19" ht="17.25" customHeight="1">
      <c r="B3" s="232"/>
      <c r="C3" s="232"/>
      <c r="D3" s="232"/>
      <c r="E3" s="232"/>
      <c r="F3" s="232"/>
      <c r="G3" s="232"/>
      <c r="H3" s="232"/>
      <c r="I3" s="232"/>
      <c r="J3" s="232"/>
      <c r="K3" s="155"/>
      <c r="L3" s="155"/>
      <c r="M3" s="155"/>
      <c r="N3" s="155"/>
      <c r="O3" s="155"/>
      <c r="P3" s="155"/>
      <c r="Q3" s="155"/>
      <c r="R3" s="155"/>
      <c r="S3" s="155"/>
    </row>
    <row r="4" spans="1:21" s="164" customFormat="1" ht="17.25" customHeight="1">
      <c r="A4" s="157" t="s">
        <v>189</v>
      </c>
      <c r="B4" s="157" t="s">
        <v>190</v>
      </c>
      <c r="C4" s="157" t="s">
        <v>191</v>
      </c>
      <c r="D4" s="158" t="s">
        <v>192</v>
      </c>
      <c r="E4" s="159" t="s">
        <v>193</v>
      </c>
      <c r="F4" s="203" t="s">
        <v>184</v>
      </c>
      <c r="G4" s="157" t="s">
        <v>194</v>
      </c>
      <c r="H4" s="160" t="s">
        <v>195</v>
      </c>
      <c r="I4" s="160" t="s">
        <v>196</v>
      </c>
      <c r="J4" s="160" t="s">
        <v>197</v>
      </c>
      <c r="K4" s="161" t="s">
        <v>414</v>
      </c>
      <c r="L4" s="161" t="s">
        <v>416</v>
      </c>
      <c r="M4" s="161" t="s">
        <v>420</v>
      </c>
      <c r="N4" s="161" t="s">
        <v>421</v>
      </c>
      <c r="O4" s="161" t="s">
        <v>443</v>
      </c>
      <c r="P4" s="161" t="s">
        <v>444</v>
      </c>
      <c r="Q4" s="161" t="s">
        <v>40</v>
      </c>
      <c r="R4" s="161" t="s">
        <v>473</v>
      </c>
      <c r="S4" s="161" t="s">
        <v>432</v>
      </c>
      <c r="T4" s="162" t="s">
        <v>164</v>
      </c>
      <c r="U4" s="163" t="s">
        <v>165</v>
      </c>
    </row>
    <row r="5" spans="1:21" ht="15" customHeight="1">
      <c r="A5" s="165">
        <v>1</v>
      </c>
      <c r="B5" s="166">
        <v>216</v>
      </c>
      <c r="C5" s="167" t="s">
        <v>335</v>
      </c>
      <c r="D5" s="168" t="s">
        <v>276</v>
      </c>
      <c r="E5" s="82" t="s">
        <v>46</v>
      </c>
      <c r="F5" s="169" t="str">
        <f>D5&amp;" "&amp;E5</f>
        <v>Lê Văn  Bắc</v>
      </c>
      <c r="G5" s="56" t="s">
        <v>336</v>
      </c>
      <c r="H5" s="104">
        <f>2465000+2680000</f>
        <v>5145000</v>
      </c>
      <c r="I5" s="105">
        <v>2465000</v>
      </c>
      <c r="J5" s="105">
        <f>H5-I5</f>
        <v>2680000</v>
      </c>
      <c r="K5" s="105"/>
      <c r="L5" s="105"/>
      <c r="M5" s="105"/>
      <c r="N5" s="105">
        <v>2465000</v>
      </c>
      <c r="O5" s="105"/>
      <c r="P5" s="105"/>
      <c r="Q5" s="105"/>
      <c r="R5" s="105"/>
      <c r="S5" s="105">
        <f>J5-K5-L5-M5-N5-O5-P5-Q5-R5</f>
        <v>215000</v>
      </c>
      <c r="T5" s="170"/>
      <c r="U5" s="171"/>
    </row>
    <row r="6" spans="1:21" ht="15" customHeight="1">
      <c r="A6" s="172">
        <v>2</v>
      </c>
      <c r="B6" s="172"/>
      <c r="C6" s="56" t="s">
        <v>337</v>
      </c>
      <c r="D6" s="57" t="s">
        <v>137</v>
      </c>
      <c r="E6" s="58" t="s">
        <v>138</v>
      </c>
      <c r="F6" s="169" t="str">
        <f aca="true" t="shared" si="0" ref="F6:F38">D6&amp;" "&amp;E6</f>
        <v>Nguyễn Tiến Chung</v>
      </c>
      <c r="G6" s="56" t="s">
        <v>338</v>
      </c>
      <c r="H6" s="104">
        <f aca="true" t="shared" si="1" ref="H6:H41">2465000+2680000</f>
        <v>5145000</v>
      </c>
      <c r="I6" s="61">
        <v>1479000</v>
      </c>
      <c r="J6" s="67">
        <f aca="true" t="shared" si="2" ref="J6:J39">H6-I6</f>
        <v>3666000</v>
      </c>
      <c r="K6" s="67"/>
      <c r="L6" s="67"/>
      <c r="M6" s="105"/>
      <c r="N6" s="105">
        <v>986000</v>
      </c>
      <c r="O6" s="105"/>
      <c r="P6" s="105"/>
      <c r="Q6" s="105"/>
      <c r="R6" s="105"/>
      <c r="S6" s="105">
        <f aca="true" t="shared" si="3" ref="S6:S41">J6-K6-L6-M6-N6-O6-P6</f>
        <v>2680000</v>
      </c>
      <c r="T6" s="138"/>
      <c r="U6" s="137"/>
    </row>
    <row r="7" spans="1:21" ht="15" customHeight="1">
      <c r="A7" s="172">
        <v>3</v>
      </c>
      <c r="B7" s="99">
        <v>436</v>
      </c>
      <c r="C7" s="56" t="s">
        <v>339</v>
      </c>
      <c r="D7" s="57" t="s">
        <v>340</v>
      </c>
      <c r="E7" s="58" t="s">
        <v>139</v>
      </c>
      <c r="F7" s="169" t="str">
        <f t="shared" si="0"/>
        <v>Kiều Quốc  Công</v>
      </c>
      <c r="G7" s="56" t="s">
        <v>341</v>
      </c>
      <c r="H7" s="104">
        <f t="shared" si="1"/>
        <v>5145000</v>
      </c>
      <c r="I7" s="67">
        <v>493000</v>
      </c>
      <c r="J7" s="67">
        <f t="shared" si="2"/>
        <v>4652000</v>
      </c>
      <c r="K7" s="67"/>
      <c r="L7" s="67"/>
      <c r="M7" s="105"/>
      <c r="N7" s="105"/>
      <c r="O7" s="105"/>
      <c r="P7" s="105"/>
      <c r="Q7" s="105"/>
      <c r="R7" s="105">
        <v>1972000</v>
      </c>
      <c r="S7" s="105">
        <f t="shared" si="3"/>
        <v>4652000</v>
      </c>
      <c r="T7" s="138"/>
      <c r="U7" s="137"/>
    </row>
    <row r="8" spans="1:21" ht="15" customHeight="1">
      <c r="A8" s="172">
        <v>4</v>
      </c>
      <c r="B8" s="172">
        <v>28</v>
      </c>
      <c r="C8" s="56" t="s">
        <v>342</v>
      </c>
      <c r="D8" s="57" t="s">
        <v>290</v>
      </c>
      <c r="E8" s="58" t="s">
        <v>307</v>
      </c>
      <c r="F8" s="169" t="str">
        <f t="shared" si="0"/>
        <v>Phạm Văn  Đào</v>
      </c>
      <c r="G8" s="56" t="s">
        <v>343</v>
      </c>
      <c r="H8" s="104">
        <f t="shared" si="1"/>
        <v>5145000</v>
      </c>
      <c r="I8" s="67">
        <v>1479000</v>
      </c>
      <c r="J8" s="67">
        <f t="shared" si="2"/>
        <v>3666000</v>
      </c>
      <c r="K8" s="67"/>
      <c r="L8" s="67"/>
      <c r="M8" s="105"/>
      <c r="N8" s="105">
        <v>2451000</v>
      </c>
      <c r="O8" s="105"/>
      <c r="P8" s="105"/>
      <c r="Q8" s="105"/>
      <c r="R8" s="105"/>
      <c r="S8" s="105">
        <f t="shared" si="3"/>
        <v>1215000</v>
      </c>
      <c r="T8" s="138"/>
      <c r="U8" s="137"/>
    </row>
    <row r="9" spans="1:21" ht="15" customHeight="1">
      <c r="A9" s="172">
        <v>5</v>
      </c>
      <c r="B9" s="172"/>
      <c r="C9" s="56" t="s">
        <v>344</v>
      </c>
      <c r="D9" s="57" t="s">
        <v>345</v>
      </c>
      <c r="E9" s="58" t="s">
        <v>21</v>
      </c>
      <c r="F9" s="169" t="str">
        <f t="shared" si="0"/>
        <v>Trần Ngọc Hà</v>
      </c>
      <c r="G9" s="56" t="s">
        <v>346</v>
      </c>
      <c r="H9" s="104">
        <f t="shared" si="1"/>
        <v>5145000</v>
      </c>
      <c r="I9" s="61"/>
      <c r="J9" s="67">
        <f t="shared" si="2"/>
        <v>5145000</v>
      </c>
      <c r="K9" s="67"/>
      <c r="L9" s="67"/>
      <c r="M9" s="105"/>
      <c r="N9" s="105"/>
      <c r="O9" s="105"/>
      <c r="P9" s="105"/>
      <c r="Q9" s="105"/>
      <c r="R9" s="105"/>
      <c r="S9" s="105">
        <f t="shared" si="3"/>
        <v>5145000</v>
      </c>
      <c r="T9" s="138"/>
      <c r="U9" s="137"/>
    </row>
    <row r="10" spans="1:21" ht="15" customHeight="1">
      <c r="A10" s="172">
        <v>6</v>
      </c>
      <c r="B10" s="172"/>
      <c r="C10" s="56"/>
      <c r="D10" s="57"/>
      <c r="E10" s="58"/>
      <c r="F10" s="169" t="s">
        <v>424</v>
      </c>
      <c r="G10" s="56" t="s">
        <v>425</v>
      </c>
      <c r="H10" s="104">
        <f t="shared" si="1"/>
        <v>5145000</v>
      </c>
      <c r="I10" s="61"/>
      <c r="J10" s="67">
        <f t="shared" si="2"/>
        <v>5145000</v>
      </c>
      <c r="K10" s="67"/>
      <c r="L10" s="67"/>
      <c r="M10" s="105"/>
      <c r="N10" s="105">
        <v>4000000</v>
      </c>
      <c r="O10" s="105"/>
      <c r="P10" s="105"/>
      <c r="Q10" s="105"/>
      <c r="R10" s="105"/>
      <c r="S10" s="105">
        <f t="shared" si="3"/>
        <v>1145000</v>
      </c>
      <c r="T10" s="138"/>
      <c r="U10" s="137"/>
    </row>
    <row r="11" spans="1:21" ht="15" customHeight="1">
      <c r="A11" s="172">
        <v>7</v>
      </c>
      <c r="B11" s="172">
        <v>57</v>
      </c>
      <c r="C11" s="56" t="s">
        <v>347</v>
      </c>
      <c r="D11" s="57" t="s">
        <v>140</v>
      </c>
      <c r="E11" s="58" t="s">
        <v>145</v>
      </c>
      <c r="F11" s="169" t="str">
        <f t="shared" si="0"/>
        <v>Nguyễn Văn  Hải</v>
      </c>
      <c r="G11" s="56" t="s">
        <v>325</v>
      </c>
      <c r="H11" s="104">
        <f t="shared" si="1"/>
        <v>5145000</v>
      </c>
      <c r="I11" s="67">
        <v>493000</v>
      </c>
      <c r="J11" s="67">
        <f t="shared" si="2"/>
        <v>4652000</v>
      </c>
      <c r="K11" s="67"/>
      <c r="L11" s="67"/>
      <c r="M11" s="105"/>
      <c r="N11" s="105">
        <v>1972000</v>
      </c>
      <c r="O11" s="105"/>
      <c r="P11" s="105"/>
      <c r="Q11" s="105"/>
      <c r="R11" s="105"/>
      <c r="S11" s="105">
        <f t="shared" si="3"/>
        <v>2680000</v>
      </c>
      <c r="T11" s="138"/>
      <c r="U11" s="137"/>
    </row>
    <row r="12" spans="1:21" ht="15" customHeight="1">
      <c r="A12" s="172">
        <v>8</v>
      </c>
      <c r="B12" s="172"/>
      <c r="C12" s="56"/>
      <c r="D12" s="57"/>
      <c r="E12" s="58"/>
      <c r="F12" s="169" t="s">
        <v>475</v>
      </c>
      <c r="G12" s="56"/>
      <c r="H12" s="104">
        <f t="shared" si="1"/>
        <v>5145000</v>
      </c>
      <c r="I12" s="67"/>
      <c r="J12" s="67">
        <f t="shared" si="2"/>
        <v>5145000</v>
      </c>
      <c r="K12" s="67"/>
      <c r="L12" s="67"/>
      <c r="M12" s="105"/>
      <c r="N12" s="105"/>
      <c r="O12" s="105"/>
      <c r="P12" s="105"/>
      <c r="Q12" s="105"/>
      <c r="R12" s="105"/>
      <c r="S12" s="105">
        <f t="shared" si="3"/>
        <v>5145000</v>
      </c>
      <c r="T12" s="138"/>
      <c r="U12" s="137"/>
    </row>
    <row r="13" spans="1:21" ht="15" customHeight="1">
      <c r="A13" s="172">
        <v>9</v>
      </c>
      <c r="B13" s="172"/>
      <c r="C13" s="56"/>
      <c r="D13" s="57"/>
      <c r="E13" s="58"/>
      <c r="F13" s="169" t="s">
        <v>422</v>
      </c>
      <c r="G13" s="56" t="s">
        <v>423</v>
      </c>
      <c r="H13" s="104">
        <f t="shared" si="1"/>
        <v>5145000</v>
      </c>
      <c r="I13" s="61"/>
      <c r="J13" s="67">
        <f t="shared" si="2"/>
        <v>5145000</v>
      </c>
      <c r="K13" s="67"/>
      <c r="L13" s="67"/>
      <c r="M13" s="105"/>
      <c r="N13" s="105">
        <v>4437000</v>
      </c>
      <c r="O13" s="105"/>
      <c r="P13" s="105"/>
      <c r="Q13" s="105"/>
      <c r="R13" s="105"/>
      <c r="S13" s="105">
        <f t="shared" si="3"/>
        <v>708000</v>
      </c>
      <c r="T13" s="138"/>
      <c r="U13" s="137"/>
    </row>
    <row r="14" spans="1:21" ht="15" customHeight="1">
      <c r="A14" s="172">
        <v>10</v>
      </c>
      <c r="B14" s="99">
        <v>490</v>
      </c>
      <c r="C14" s="56" t="s">
        <v>348</v>
      </c>
      <c r="D14" s="57" t="s">
        <v>26</v>
      </c>
      <c r="E14" s="173" t="s">
        <v>349</v>
      </c>
      <c r="F14" s="169" t="str">
        <f t="shared" si="0"/>
        <v>Lê Thị Hiền </v>
      </c>
      <c r="G14" s="56" t="s">
        <v>350</v>
      </c>
      <c r="H14" s="104">
        <f t="shared" si="1"/>
        <v>5145000</v>
      </c>
      <c r="I14" s="61">
        <f>493000+500000</f>
        <v>993000</v>
      </c>
      <c r="J14" s="67">
        <f t="shared" si="2"/>
        <v>4152000</v>
      </c>
      <c r="K14" s="67"/>
      <c r="L14" s="67"/>
      <c r="M14" s="105"/>
      <c r="N14" s="105"/>
      <c r="O14" s="105"/>
      <c r="P14" s="105"/>
      <c r="Q14" s="105"/>
      <c r="R14" s="105"/>
      <c r="S14" s="105">
        <f t="shared" si="3"/>
        <v>4152000</v>
      </c>
      <c r="T14" s="138"/>
      <c r="U14" s="137"/>
    </row>
    <row r="15" spans="1:21" ht="15" customHeight="1">
      <c r="A15" s="172">
        <v>11</v>
      </c>
      <c r="B15" s="99">
        <v>412</v>
      </c>
      <c r="C15" s="56" t="s">
        <v>351</v>
      </c>
      <c r="D15" s="57" t="s">
        <v>352</v>
      </c>
      <c r="E15" s="58" t="s">
        <v>59</v>
      </c>
      <c r="F15" s="169" t="str">
        <f t="shared" si="0"/>
        <v>Nguyễn Trung  Hiếu</v>
      </c>
      <c r="G15" s="56" t="s">
        <v>353</v>
      </c>
      <c r="H15" s="104">
        <f t="shared" si="1"/>
        <v>5145000</v>
      </c>
      <c r="I15" s="67"/>
      <c r="J15" s="67">
        <f t="shared" si="2"/>
        <v>5145000</v>
      </c>
      <c r="K15" s="67"/>
      <c r="L15" s="67"/>
      <c r="M15" s="105"/>
      <c r="N15" s="105"/>
      <c r="O15" s="105"/>
      <c r="P15" s="105"/>
      <c r="Q15" s="105"/>
      <c r="R15" s="105"/>
      <c r="S15" s="105">
        <f t="shared" si="3"/>
        <v>5145000</v>
      </c>
      <c r="T15" s="138"/>
      <c r="U15" s="137"/>
    </row>
    <row r="16" spans="1:21" ht="15" customHeight="1">
      <c r="A16" s="172">
        <v>12</v>
      </c>
      <c r="B16" s="172"/>
      <c r="C16" s="56" t="s">
        <v>354</v>
      </c>
      <c r="D16" s="57" t="s">
        <v>355</v>
      </c>
      <c r="E16" s="58" t="s">
        <v>59</v>
      </c>
      <c r="F16" s="169" t="str">
        <f t="shared" si="0"/>
        <v>Hoàng Trung Hiếu</v>
      </c>
      <c r="G16" s="56" t="s">
        <v>356</v>
      </c>
      <c r="H16" s="104">
        <f t="shared" si="1"/>
        <v>5145000</v>
      </c>
      <c r="I16" s="61">
        <v>2456000</v>
      </c>
      <c r="J16" s="67">
        <f t="shared" si="2"/>
        <v>2689000</v>
      </c>
      <c r="K16" s="67"/>
      <c r="L16" s="67"/>
      <c r="M16" s="105"/>
      <c r="N16" s="105"/>
      <c r="O16" s="105"/>
      <c r="P16" s="105"/>
      <c r="Q16" s="105"/>
      <c r="R16" s="105"/>
      <c r="S16" s="105">
        <f t="shared" si="3"/>
        <v>2689000</v>
      </c>
      <c r="T16" s="138"/>
      <c r="U16" s="137"/>
    </row>
    <row r="17" spans="1:21" ht="15" customHeight="1">
      <c r="A17" s="172">
        <v>13</v>
      </c>
      <c r="B17" s="55">
        <v>103</v>
      </c>
      <c r="C17" s="56" t="s">
        <v>221</v>
      </c>
      <c r="D17" s="57" t="s">
        <v>222</v>
      </c>
      <c r="E17" s="58" t="s">
        <v>59</v>
      </c>
      <c r="F17" s="59" t="str">
        <f>D17&amp;" "&amp;E17</f>
        <v>Trần Tuấn  Hiếu</v>
      </c>
      <c r="G17" s="56" t="s">
        <v>223</v>
      </c>
      <c r="H17" s="104">
        <f t="shared" si="1"/>
        <v>5145000</v>
      </c>
      <c r="I17" s="61">
        <v>1251000</v>
      </c>
      <c r="J17" s="67">
        <f t="shared" si="2"/>
        <v>3894000</v>
      </c>
      <c r="K17" s="67"/>
      <c r="L17" s="67"/>
      <c r="M17" s="105"/>
      <c r="N17" s="105"/>
      <c r="O17" s="105"/>
      <c r="P17" s="105"/>
      <c r="Q17" s="105"/>
      <c r="R17" s="105"/>
      <c r="S17" s="105">
        <f t="shared" si="3"/>
        <v>3894000</v>
      </c>
      <c r="T17" s="138"/>
      <c r="U17" s="137"/>
    </row>
    <row r="18" spans="1:21" ht="15" customHeight="1">
      <c r="A18" s="172">
        <v>14</v>
      </c>
      <c r="B18" s="172">
        <v>33</v>
      </c>
      <c r="C18" s="56" t="s">
        <v>357</v>
      </c>
      <c r="D18" s="57" t="s">
        <v>290</v>
      </c>
      <c r="E18" s="58" t="s">
        <v>118</v>
      </c>
      <c r="F18" s="169" t="str">
        <f t="shared" si="0"/>
        <v>Phạm Văn  Hòa</v>
      </c>
      <c r="G18" s="56" t="s">
        <v>358</v>
      </c>
      <c r="H18" s="104">
        <f t="shared" si="1"/>
        <v>5145000</v>
      </c>
      <c r="I18" s="67"/>
      <c r="J18" s="67">
        <f t="shared" si="2"/>
        <v>5145000</v>
      </c>
      <c r="K18" s="67"/>
      <c r="L18" s="67"/>
      <c r="M18" s="105"/>
      <c r="N18" s="105"/>
      <c r="O18" s="105"/>
      <c r="P18" s="105"/>
      <c r="Q18" s="105"/>
      <c r="R18" s="105"/>
      <c r="S18" s="105">
        <f t="shared" si="3"/>
        <v>5145000</v>
      </c>
      <c r="T18" s="138"/>
      <c r="U18" s="137"/>
    </row>
    <row r="19" spans="1:21" ht="15" customHeight="1">
      <c r="A19" s="172">
        <v>15</v>
      </c>
      <c r="B19" s="172"/>
      <c r="C19" s="56" t="s">
        <v>359</v>
      </c>
      <c r="D19" s="57" t="s">
        <v>360</v>
      </c>
      <c r="E19" s="58" t="s">
        <v>226</v>
      </c>
      <c r="F19" s="169" t="str">
        <f t="shared" si="0"/>
        <v>Nguyễn Khải Hoàn</v>
      </c>
      <c r="G19" s="56" t="s">
        <v>230</v>
      </c>
      <c r="H19" s="104">
        <f t="shared" si="1"/>
        <v>5145000</v>
      </c>
      <c r="I19" s="61">
        <v>1000000</v>
      </c>
      <c r="J19" s="67">
        <f t="shared" si="2"/>
        <v>4145000</v>
      </c>
      <c r="K19" s="67"/>
      <c r="L19" s="67">
        <v>1479000</v>
      </c>
      <c r="M19" s="105"/>
      <c r="N19" s="105"/>
      <c r="O19" s="105"/>
      <c r="P19" s="105"/>
      <c r="Q19" s="105"/>
      <c r="R19" s="105"/>
      <c r="S19" s="105">
        <f t="shared" si="3"/>
        <v>2666000</v>
      </c>
      <c r="T19" s="138"/>
      <c r="U19" s="137"/>
    </row>
    <row r="20" spans="1:21" ht="15" customHeight="1">
      <c r="A20" s="172">
        <v>16</v>
      </c>
      <c r="B20" s="99">
        <v>378</v>
      </c>
      <c r="C20" s="56" t="s">
        <v>362</v>
      </c>
      <c r="D20" s="57" t="s">
        <v>201</v>
      </c>
      <c r="E20" s="58" t="s">
        <v>146</v>
      </c>
      <c r="F20" s="169" t="str">
        <f t="shared" si="0"/>
        <v>Vũ Văn  Hùng</v>
      </c>
      <c r="G20" s="56" t="s">
        <v>363</v>
      </c>
      <c r="H20" s="104">
        <f t="shared" si="1"/>
        <v>5145000</v>
      </c>
      <c r="I20" s="67">
        <v>1479000</v>
      </c>
      <c r="J20" s="67">
        <f t="shared" si="2"/>
        <v>3666000</v>
      </c>
      <c r="K20" s="67"/>
      <c r="L20" s="67"/>
      <c r="M20" s="105"/>
      <c r="N20" s="105"/>
      <c r="O20" s="105"/>
      <c r="P20" s="105">
        <v>2500000</v>
      </c>
      <c r="Q20" s="105"/>
      <c r="R20" s="105"/>
      <c r="S20" s="105">
        <f t="shared" si="3"/>
        <v>1166000</v>
      </c>
      <c r="T20" s="138"/>
      <c r="U20" s="137"/>
    </row>
    <row r="21" spans="1:21" ht="15" customHeight="1">
      <c r="A21" s="172">
        <v>17</v>
      </c>
      <c r="B21" s="172">
        <v>160</v>
      </c>
      <c r="C21" s="56" t="s">
        <v>364</v>
      </c>
      <c r="D21" s="57" t="s">
        <v>140</v>
      </c>
      <c r="E21" s="58" t="s">
        <v>147</v>
      </c>
      <c r="F21" s="169" t="str">
        <f t="shared" si="0"/>
        <v>Nguyễn Văn  Huy</v>
      </c>
      <c r="G21" s="56" t="s">
        <v>365</v>
      </c>
      <c r="H21" s="104">
        <f t="shared" si="1"/>
        <v>5145000</v>
      </c>
      <c r="I21" s="61"/>
      <c r="J21" s="67">
        <f t="shared" si="2"/>
        <v>5145000</v>
      </c>
      <c r="K21" s="67"/>
      <c r="L21" s="67"/>
      <c r="M21" s="105"/>
      <c r="N21" s="105"/>
      <c r="O21" s="105"/>
      <c r="P21" s="105"/>
      <c r="Q21" s="105">
        <v>2465000</v>
      </c>
      <c r="R21" s="105"/>
      <c r="S21" s="105">
        <f t="shared" si="3"/>
        <v>5145000</v>
      </c>
      <c r="T21" s="138"/>
      <c r="U21" s="137"/>
    </row>
    <row r="22" spans="1:21" ht="15" customHeight="1">
      <c r="A22" s="172">
        <v>18</v>
      </c>
      <c r="B22" s="99">
        <v>422</v>
      </c>
      <c r="C22" s="56" t="s">
        <v>366</v>
      </c>
      <c r="D22" s="57" t="s">
        <v>48</v>
      </c>
      <c r="E22" s="58" t="s">
        <v>367</v>
      </c>
      <c r="F22" s="169" t="str">
        <f t="shared" si="0"/>
        <v>Trần Văn Khắc</v>
      </c>
      <c r="G22" s="56" t="s">
        <v>368</v>
      </c>
      <c r="H22" s="104">
        <f t="shared" si="1"/>
        <v>5145000</v>
      </c>
      <c r="I22" s="67">
        <v>986000</v>
      </c>
      <c r="J22" s="67">
        <f t="shared" si="2"/>
        <v>4159000</v>
      </c>
      <c r="K22" s="67"/>
      <c r="L22" s="67"/>
      <c r="M22" s="105"/>
      <c r="N22" s="105">
        <v>1479000</v>
      </c>
      <c r="O22" s="105"/>
      <c r="P22" s="105"/>
      <c r="Q22" s="105"/>
      <c r="R22" s="105"/>
      <c r="S22" s="105">
        <f t="shared" si="3"/>
        <v>2680000</v>
      </c>
      <c r="T22" s="138"/>
      <c r="U22" s="137"/>
    </row>
    <row r="23" spans="1:21" ht="15" customHeight="1">
      <c r="A23" s="172">
        <v>19</v>
      </c>
      <c r="B23" s="172">
        <v>364</v>
      </c>
      <c r="C23" s="56" t="s">
        <v>369</v>
      </c>
      <c r="D23" s="57" t="s">
        <v>361</v>
      </c>
      <c r="E23" s="58" t="s">
        <v>370</v>
      </c>
      <c r="F23" s="169" t="str">
        <f t="shared" si="0"/>
        <v>Dương Văn  Kiểm</v>
      </c>
      <c r="G23" s="56"/>
      <c r="H23" s="104">
        <f t="shared" si="1"/>
        <v>5145000</v>
      </c>
      <c r="I23" s="61">
        <f>493000+493000</f>
        <v>986000</v>
      </c>
      <c r="J23" s="67">
        <f t="shared" si="2"/>
        <v>4159000</v>
      </c>
      <c r="K23" s="67"/>
      <c r="L23" s="67"/>
      <c r="M23" s="105"/>
      <c r="N23" s="105"/>
      <c r="O23" s="105"/>
      <c r="P23" s="105"/>
      <c r="Q23" s="105"/>
      <c r="R23" s="105"/>
      <c r="S23" s="105">
        <f t="shared" si="3"/>
        <v>4159000</v>
      </c>
      <c r="T23" s="138"/>
      <c r="U23" s="137"/>
    </row>
    <row r="24" spans="1:21" ht="15" customHeight="1">
      <c r="A24" s="172">
        <v>20</v>
      </c>
      <c r="B24" s="172">
        <v>349</v>
      </c>
      <c r="C24" s="56" t="s">
        <v>371</v>
      </c>
      <c r="D24" s="57" t="s">
        <v>140</v>
      </c>
      <c r="E24" s="58" t="s">
        <v>71</v>
      </c>
      <c r="F24" s="169" t="str">
        <f t="shared" si="0"/>
        <v>Nguyễn Văn  Kiên</v>
      </c>
      <c r="G24" s="56" t="s">
        <v>372</v>
      </c>
      <c r="H24" s="104">
        <f t="shared" si="1"/>
        <v>5145000</v>
      </c>
      <c r="I24" s="67">
        <v>2465000</v>
      </c>
      <c r="J24" s="67">
        <f t="shared" si="2"/>
        <v>2680000</v>
      </c>
      <c r="K24" s="67"/>
      <c r="L24" s="67"/>
      <c r="M24" s="105"/>
      <c r="N24" s="105"/>
      <c r="O24" s="105"/>
      <c r="P24" s="105"/>
      <c r="Q24" s="105"/>
      <c r="R24" s="105"/>
      <c r="S24" s="105">
        <f t="shared" si="3"/>
        <v>2680000</v>
      </c>
      <c r="T24" s="138"/>
      <c r="U24" s="137"/>
    </row>
    <row r="25" spans="1:21" ht="15" customHeight="1">
      <c r="A25" s="172">
        <v>21</v>
      </c>
      <c r="B25" s="172"/>
      <c r="C25" s="56" t="s">
        <v>373</v>
      </c>
      <c r="D25" s="57" t="s">
        <v>140</v>
      </c>
      <c r="E25" s="58" t="s">
        <v>374</v>
      </c>
      <c r="F25" s="169" t="str">
        <f t="shared" si="0"/>
        <v>Nguyễn Văn  Lâm</v>
      </c>
      <c r="G25" s="56" t="s">
        <v>277</v>
      </c>
      <c r="H25" s="104">
        <f t="shared" si="1"/>
        <v>5145000</v>
      </c>
      <c r="I25" s="61">
        <v>1000000</v>
      </c>
      <c r="J25" s="67">
        <f t="shared" si="2"/>
        <v>4145000</v>
      </c>
      <c r="K25" s="67"/>
      <c r="L25" s="67"/>
      <c r="M25" s="105"/>
      <c r="N25" s="105">
        <v>3930000</v>
      </c>
      <c r="O25" s="105"/>
      <c r="P25" s="105"/>
      <c r="Q25" s="105"/>
      <c r="R25" s="105"/>
      <c r="S25" s="105">
        <f t="shared" si="3"/>
        <v>215000</v>
      </c>
      <c r="T25" s="138"/>
      <c r="U25" s="137"/>
    </row>
    <row r="26" spans="1:21" ht="15" customHeight="1">
      <c r="A26" s="172">
        <v>22</v>
      </c>
      <c r="B26" s="172"/>
      <c r="C26" s="56"/>
      <c r="D26" s="57"/>
      <c r="E26" s="58"/>
      <c r="F26" s="169" t="s">
        <v>476</v>
      </c>
      <c r="G26" s="56"/>
      <c r="H26" s="104">
        <f t="shared" si="1"/>
        <v>5145000</v>
      </c>
      <c r="I26" s="61"/>
      <c r="J26" s="67">
        <f t="shared" si="2"/>
        <v>5145000</v>
      </c>
      <c r="K26" s="67"/>
      <c r="L26" s="67"/>
      <c r="M26" s="105"/>
      <c r="N26" s="105"/>
      <c r="O26" s="105"/>
      <c r="P26" s="105"/>
      <c r="Q26" s="105"/>
      <c r="R26" s="105"/>
      <c r="S26" s="105">
        <f t="shared" si="3"/>
        <v>5145000</v>
      </c>
      <c r="T26" s="138"/>
      <c r="U26" s="137"/>
    </row>
    <row r="27" spans="1:21" ht="15" customHeight="1">
      <c r="A27" s="172">
        <v>23</v>
      </c>
      <c r="B27" s="172">
        <v>157</v>
      </c>
      <c r="C27" s="56" t="s">
        <v>375</v>
      </c>
      <c r="D27" s="57" t="s">
        <v>140</v>
      </c>
      <c r="E27" s="58" t="s">
        <v>13</v>
      </c>
      <c r="F27" s="169" t="str">
        <f t="shared" si="0"/>
        <v>Nguyễn Văn  Nam</v>
      </c>
      <c r="G27" s="56" t="s">
        <v>376</v>
      </c>
      <c r="H27" s="104">
        <f t="shared" si="1"/>
        <v>5145000</v>
      </c>
      <c r="I27" s="67">
        <v>493000</v>
      </c>
      <c r="J27" s="67">
        <f t="shared" si="2"/>
        <v>4652000</v>
      </c>
      <c r="K27" s="67"/>
      <c r="L27" s="67"/>
      <c r="M27" s="105"/>
      <c r="N27" s="105">
        <v>1972000</v>
      </c>
      <c r="O27" s="105"/>
      <c r="P27" s="105"/>
      <c r="Q27" s="105"/>
      <c r="R27" s="105"/>
      <c r="S27" s="105">
        <f t="shared" si="3"/>
        <v>2680000</v>
      </c>
      <c r="T27" s="138"/>
      <c r="U27" s="137"/>
    </row>
    <row r="28" spans="1:21" ht="15" customHeight="1">
      <c r="A28" s="172">
        <v>24</v>
      </c>
      <c r="B28" s="172"/>
      <c r="C28" s="56"/>
      <c r="D28" s="57"/>
      <c r="E28" s="58"/>
      <c r="F28" s="169" t="s">
        <v>477</v>
      </c>
      <c r="G28" s="56"/>
      <c r="H28" s="104">
        <f t="shared" si="1"/>
        <v>5145000</v>
      </c>
      <c r="I28" s="67"/>
      <c r="J28" s="67">
        <f t="shared" si="2"/>
        <v>5145000</v>
      </c>
      <c r="K28" s="67"/>
      <c r="L28" s="67"/>
      <c r="M28" s="105"/>
      <c r="N28" s="105"/>
      <c r="O28" s="105"/>
      <c r="P28" s="105"/>
      <c r="Q28" s="105"/>
      <c r="R28" s="105"/>
      <c r="S28" s="105">
        <f t="shared" si="3"/>
        <v>5145000</v>
      </c>
      <c r="T28" s="138"/>
      <c r="U28" s="137"/>
    </row>
    <row r="29" spans="1:21" ht="15" customHeight="1">
      <c r="A29" s="172">
        <v>25</v>
      </c>
      <c r="B29" s="72">
        <v>3</v>
      </c>
      <c r="C29" s="133" t="s">
        <v>187</v>
      </c>
      <c r="D29" s="134" t="s">
        <v>117</v>
      </c>
      <c r="E29" s="135" t="s">
        <v>263</v>
      </c>
      <c r="F29" s="129" t="str">
        <f>D29&amp;" "&amp;E29</f>
        <v>Hoàng Thị  Niên</v>
      </c>
      <c r="G29" s="73" t="s">
        <v>264</v>
      </c>
      <c r="H29" s="104">
        <f t="shared" si="1"/>
        <v>5145000</v>
      </c>
      <c r="I29" s="77"/>
      <c r="J29" s="67">
        <f t="shared" si="2"/>
        <v>5145000</v>
      </c>
      <c r="K29" s="78"/>
      <c r="L29" s="112">
        <v>4170000</v>
      </c>
      <c r="M29" s="105"/>
      <c r="N29" s="105"/>
      <c r="O29" s="105"/>
      <c r="P29" s="105"/>
      <c r="Q29" s="105"/>
      <c r="R29" s="105"/>
      <c r="S29" s="105">
        <f t="shared" si="3"/>
        <v>975000</v>
      </c>
      <c r="T29" s="138"/>
      <c r="U29" s="137"/>
    </row>
    <row r="30" spans="1:21" ht="15" customHeight="1">
      <c r="A30" s="172">
        <v>26</v>
      </c>
      <c r="B30" s="172"/>
      <c r="C30" s="56" t="s">
        <v>314</v>
      </c>
      <c r="D30" s="57" t="s">
        <v>22</v>
      </c>
      <c r="E30" s="58" t="s">
        <v>88</v>
      </c>
      <c r="F30" s="169" t="str">
        <f t="shared" si="0"/>
        <v>Nguyễn Thị Oanh</v>
      </c>
      <c r="G30" s="56" t="s">
        <v>315</v>
      </c>
      <c r="H30" s="104">
        <f t="shared" si="1"/>
        <v>5145000</v>
      </c>
      <c r="I30" s="61">
        <v>1200000</v>
      </c>
      <c r="J30" s="67">
        <f t="shared" si="2"/>
        <v>3945000</v>
      </c>
      <c r="K30" s="67"/>
      <c r="L30" s="67"/>
      <c r="M30" s="105"/>
      <c r="N30" s="105"/>
      <c r="O30" s="105"/>
      <c r="P30" s="105"/>
      <c r="Q30" s="105"/>
      <c r="R30" s="105"/>
      <c r="S30" s="105">
        <f t="shared" si="3"/>
        <v>3945000</v>
      </c>
      <c r="T30" s="138"/>
      <c r="U30" s="137"/>
    </row>
    <row r="31" spans="1:21" ht="15" customHeight="1">
      <c r="A31" s="172">
        <v>27</v>
      </c>
      <c r="B31" s="172">
        <v>123</v>
      </c>
      <c r="C31" s="56" t="s">
        <v>377</v>
      </c>
      <c r="D31" s="57" t="s">
        <v>378</v>
      </c>
      <c r="E31" s="58" t="s">
        <v>379</v>
      </c>
      <c r="F31" s="169" t="str">
        <f t="shared" si="0"/>
        <v>Đỗ Đình  Phong</v>
      </c>
      <c r="G31" s="56" t="s">
        <v>380</v>
      </c>
      <c r="H31" s="104">
        <f t="shared" si="1"/>
        <v>5145000</v>
      </c>
      <c r="I31" s="67">
        <v>1972000</v>
      </c>
      <c r="J31" s="67">
        <f t="shared" si="2"/>
        <v>3173000</v>
      </c>
      <c r="K31" s="67"/>
      <c r="L31" s="67"/>
      <c r="M31" s="105"/>
      <c r="N31" s="105">
        <v>2958000</v>
      </c>
      <c r="O31" s="105"/>
      <c r="P31" s="105"/>
      <c r="Q31" s="105"/>
      <c r="R31" s="105"/>
      <c r="S31" s="105">
        <f t="shared" si="3"/>
        <v>215000</v>
      </c>
      <c r="T31" s="138"/>
      <c r="U31" s="137"/>
    </row>
    <row r="32" spans="1:21" ht="15" customHeight="1">
      <c r="A32" s="172">
        <v>28</v>
      </c>
      <c r="B32" s="172"/>
      <c r="C32" s="174" t="s">
        <v>381</v>
      </c>
      <c r="D32" s="57" t="s">
        <v>382</v>
      </c>
      <c r="E32" s="58" t="s">
        <v>379</v>
      </c>
      <c r="F32" s="169" t="str">
        <f t="shared" si="0"/>
        <v>Phạm Thanh Phong</v>
      </c>
      <c r="G32" s="56" t="s">
        <v>383</v>
      </c>
      <c r="H32" s="104">
        <f t="shared" si="1"/>
        <v>5145000</v>
      </c>
      <c r="I32" s="61">
        <v>500000</v>
      </c>
      <c r="J32" s="67">
        <f t="shared" si="2"/>
        <v>4645000</v>
      </c>
      <c r="K32" s="67"/>
      <c r="L32" s="67"/>
      <c r="M32" s="105"/>
      <c r="N32" s="105">
        <v>3000000</v>
      </c>
      <c r="O32" s="105"/>
      <c r="P32" s="105"/>
      <c r="Q32" s="105"/>
      <c r="R32" s="105"/>
      <c r="S32" s="105">
        <f t="shared" si="3"/>
        <v>1645000</v>
      </c>
      <c r="T32" s="138"/>
      <c r="U32" s="137"/>
    </row>
    <row r="33" spans="1:21" ht="15" customHeight="1">
      <c r="A33" s="172">
        <v>29</v>
      </c>
      <c r="B33" s="172">
        <v>360</v>
      </c>
      <c r="C33" s="56" t="s">
        <v>384</v>
      </c>
      <c r="D33" s="57" t="s">
        <v>385</v>
      </c>
      <c r="E33" s="58" t="s">
        <v>148</v>
      </c>
      <c r="F33" s="169" t="str">
        <f t="shared" si="0"/>
        <v>Phạm Đình  Quang</v>
      </c>
      <c r="G33" s="56" t="s">
        <v>244</v>
      </c>
      <c r="H33" s="104">
        <f t="shared" si="1"/>
        <v>5145000</v>
      </c>
      <c r="I33" s="61">
        <v>2465000</v>
      </c>
      <c r="J33" s="67">
        <f t="shared" si="2"/>
        <v>2680000</v>
      </c>
      <c r="K33" s="67"/>
      <c r="L33" s="67"/>
      <c r="M33" s="105"/>
      <c r="N33" s="105"/>
      <c r="O33" s="105"/>
      <c r="P33" s="105"/>
      <c r="Q33" s="105"/>
      <c r="R33" s="105"/>
      <c r="S33" s="105">
        <f t="shared" si="3"/>
        <v>2680000</v>
      </c>
      <c r="T33" s="138"/>
      <c r="U33" s="137"/>
    </row>
    <row r="34" spans="1:21" ht="15" customHeight="1">
      <c r="A34" s="172">
        <v>30</v>
      </c>
      <c r="B34" s="172">
        <v>96</v>
      </c>
      <c r="C34" s="56" t="s">
        <v>386</v>
      </c>
      <c r="D34" s="57" t="s">
        <v>387</v>
      </c>
      <c r="E34" s="58" t="s">
        <v>149</v>
      </c>
      <c r="F34" s="169" t="str">
        <f t="shared" si="0"/>
        <v>Nguyễn Phúc  Sơn</v>
      </c>
      <c r="G34" s="56" t="s">
        <v>388</v>
      </c>
      <c r="H34" s="104">
        <f t="shared" si="1"/>
        <v>5145000</v>
      </c>
      <c r="I34" s="67">
        <v>1000000</v>
      </c>
      <c r="J34" s="67">
        <f t="shared" si="2"/>
        <v>4145000</v>
      </c>
      <c r="K34" s="67"/>
      <c r="L34" s="67"/>
      <c r="M34" s="105"/>
      <c r="N34" s="105"/>
      <c r="O34" s="105"/>
      <c r="P34" s="105"/>
      <c r="Q34" s="105"/>
      <c r="R34" s="105"/>
      <c r="S34" s="105">
        <f t="shared" si="3"/>
        <v>4145000</v>
      </c>
      <c r="T34" s="138"/>
      <c r="U34" s="137"/>
    </row>
    <row r="35" spans="1:21" ht="15" customHeight="1">
      <c r="A35" s="172">
        <v>31</v>
      </c>
      <c r="B35" s="175"/>
      <c r="C35" s="85" t="s">
        <v>389</v>
      </c>
      <c r="D35" s="57" t="s">
        <v>390</v>
      </c>
      <c r="E35" s="58" t="s">
        <v>149</v>
      </c>
      <c r="F35" s="169" t="str">
        <f t="shared" si="0"/>
        <v>Chu Văn  Sơn</v>
      </c>
      <c r="G35" s="85" t="s">
        <v>236</v>
      </c>
      <c r="H35" s="104">
        <f t="shared" si="1"/>
        <v>5145000</v>
      </c>
      <c r="I35" s="100">
        <v>1479000</v>
      </c>
      <c r="J35" s="67">
        <f t="shared" si="2"/>
        <v>3666000</v>
      </c>
      <c r="K35" s="67"/>
      <c r="L35" s="67"/>
      <c r="M35" s="105"/>
      <c r="N35" s="105">
        <v>2958000</v>
      </c>
      <c r="O35" s="105"/>
      <c r="P35" s="105"/>
      <c r="Q35" s="105"/>
      <c r="R35" s="105"/>
      <c r="S35" s="105">
        <f t="shared" si="3"/>
        <v>708000</v>
      </c>
      <c r="T35" s="138"/>
      <c r="U35" s="137"/>
    </row>
    <row r="36" spans="1:21" ht="15" customHeight="1">
      <c r="A36" s="172">
        <v>32</v>
      </c>
      <c r="B36" s="172"/>
      <c r="C36" s="56"/>
      <c r="D36" s="57"/>
      <c r="E36" s="58"/>
      <c r="F36" s="169" t="s">
        <v>501</v>
      </c>
      <c r="G36" s="56"/>
      <c r="H36" s="104">
        <f t="shared" si="1"/>
        <v>5145000</v>
      </c>
      <c r="I36" s="67"/>
      <c r="J36" s="67">
        <f t="shared" si="2"/>
        <v>5145000</v>
      </c>
      <c r="K36" s="67"/>
      <c r="L36" s="67"/>
      <c r="M36" s="105"/>
      <c r="N36" s="105"/>
      <c r="O36" s="105"/>
      <c r="P36" s="105"/>
      <c r="Q36" s="105"/>
      <c r="R36" s="105"/>
      <c r="S36" s="105">
        <f t="shared" si="3"/>
        <v>5145000</v>
      </c>
      <c r="T36" s="138"/>
      <c r="U36" s="137"/>
    </row>
    <row r="37" spans="1:21" ht="15" customHeight="1">
      <c r="A37" s="172">
        <v>33</v>
      </c>
      <c r="B37" s="172">
        <v>288</v>
      </c>
      <c r="C37" s="56" t="s">
        <v>391</v>
      </c>
      <c r="D37" s="57" t="s">
        <v>213</v>
      </c>
      <c r="E37" s="58" t="s">
        <v>97</v>
      </c>
      <c r="F37" s="169" t="str">
        <f t="shared" si="0"/>
        <v>Phan Văn  Thái</v>
      </c>
      <c r="G37" s="56" t="s">
        <v>392</v>
      </c>
      <c r="H37" s="104">
        <f t="shared" si="1"/>
        <v>5145000</v>
      </c>
      <c r="I37" s="67"/>
      <c r="J37" s="67">
        <f t="shared" si="2"/>
        <v>5145000</v>
      </c>
      <c r="K37" s="67"/>
      <c r="L37" s="67"/>
      <c r="M37" s="105"/>
      <c r="N37" s="105"/>
      <c r="O37" s="105"/>
      <c r="P37" s="105"/>
      <c r="Q37" s="105"/>
      <c r="R37" s="105"/>
      <c r="S37" s="105">
        <f t="shared" si="3"/>
        <v>5145000</v>
      </c>
      <c r="T37" s="138"/>
      <c r="U37" s="137"/>
    </row>
    <row r="38" spans="1:21" ht="15" customHeight="1">
      <c r="A38" s="172">
        <v>34</v>
      </c>
      <c r="B38" s="172">
        <v>200</v>
      </c>
      <c r="C38" s="56" t="s">
        <v>393</v>
      </c>
      <c r="D38" s="57" t="s">
        <v>204</v>
      </c>
      <c r="E38" s="58" t="s">
        <v>278</v>
      </c>
      <c r="F38" s="169" t="str">
        <f t="shared" si="0"/>
        <v>Bùi Văn  Thành</v>
      </c>
      <c r="G38" s="56" t="s">
        <v>394</v>
      </c>
      <c r="H38" s="104">
        <f t="shared" si="1"/>
        <v>5145000</v>
      </c>
      <c r="I38" s="67">
        <v>493000</v>
      </c>
      <c r="J38" s="67">
        <f t="shared" si="2"/>
        <v>4652000</v>
      </c>
      <c r="K38" s="67"/>
      <c r="L38" s="67"/>
      <c r="M38" s="105"/>
      <c r="N38" s="105"/>
      <c r="O38" s="105"/>
      <c r="P38" s="105"/>
      <c r="Q38" s="105"/>
      <c r="R38" s="105"/>
      <c r="S38" s="105">
        <f t="shared" si="3"/>
        <v>4652000</v>
      </c>
      <c r="T38" s="138"/>
      <c r="U38" s="137"/>
    </row>
    <row r="39" spans="1:21" ht="15" customHeight="1">
      <c r="A39" s="172">
        <v>35</v>
      </c>
      <c r="B39" s="99">
        <v>377</v>
      </c>
      <c r="C39" s="56" t="s">
        <v>395</v>
      </c>
      <c r="D39" s="57" t="s">
        <v>396</v>
      </c>
      <c r="E39" s="58" t="s">
        <v>397</v>
      </c>
      <c r="F39" s="169" t="str">
        <f aca="true" t="shared" si="4" ref="F39:F47">D39&amp;" "&amp;E39</f>
        <v>Lương Văn  Thao</v>
      </c>
      <c r="G39" s="56" t="s">
        <v>398</v>
      </c>
      <c r="H39" s="104">
        <f t="shared" si="1"/>
        <v>5145000</v>
      </c>
      <c r="I39" s="61">
        <f>493000+493000</f>
        <v>986000</v>
      </c>
      <c r="J39" s="67">
        <f t="shared" si="2"/>
        <v>4159000</v>
      </c>
      <c r="K39" s="67"/>
      <c r="L39" s="67"/>
      <c r="M39" s="105">
        <v>2500000</v>
      </c>
      <c r="N39" s="105">
        <v>1479000</v>
      </c>
      <c r="O39" s="105"/>
      <c r="P39" s="105"/>
      <c r="Q39" s="105"/>
      <c r="R39" s="105"/>
      <c r="S39" s="105">
        <f t="shared" si="3"/>
        <v>180000</v>
      </c>
      <c r="T39" s="138"/>
      <c r="U39" s="137"/>
    </row>
    <row r="40" spans="1:21" ht="15" customHeight="1">
      <c r="A40" s="172">
        <v>36</v>
      </c>
      <c r="B40" s="172"/>
      <c r="C40" s="56"/>
      <c r="D40" s="57"/>
      <c r="E40" s="58"/>
      <c r="F40" s="169" t="s">
        <v>426</v>
      </c>
      <c r="G40" s="56"/>
      <c r="H40" s="104">
        <f t="shared" si="1"/>
        <v>5145000</v>
      </c>
      <c r="I40" s="67"/>
      <c r="J40" s="67">
        <f aca="true" t="shared" si="5" ref="J40:J47">H40-I40</f>
        <v>5145000</v>
      </c>
      <c r="K40" s="67"/>
      <c r="L40" s="67"/>
      <c r="M40" s="105"/>
      <c r="N40" s="105"/>
      <c r="O40" s="105"/>
      <c r="P40" s="105"/>
      <c r="Q40" s="105"/>
      <c r="R40" s="105"/>
      <c r="S40" s="105">
        <f t="shared" si="3"/>
        <v>5145000</v>
      </c>
      <c r="T40" s="138"/>
      <c r="U40" s="137"/>
    </row>
    <row r="41" spans="1:21" ht="15" customHeight="1">
      <c r="A41" s="172">
        <v>37</v>
      </c>
      <c r="B41" s="99"/>
      <c r="C41" s="56"/>
      <c r="D41" s="57"/>
      <c r="E41" s="58"/>
      <c r="F41" s="169" t="s">
        <v>478</v>
      </c>
      <c r="G41" s="56"/>
      <c r="H41" s="104">
        <f t="shared" si="1"/>
        <v>5145000</v>
      </c>
      <c r="I41" s="61"/>
      <c r="J41" s="67">
        <f t="shared" si="5"/>
        <v>5145000</v>
      </c>
      <c r="K41" s="67"/>
      <c r="L41" s="67"/>
      <c r="M41" s="105"/>
      <c r="N41" s="105"/>
      <c r="O41" s="105"/>
      <c r="P41" s="105"/>
      <c r="Q41" s="105"/>
      <c r="R41" s="105"/>
      <c r="S41" s="105">
        <f t="shared" si="3"/>
        <v>5145000</v>
      </c>
      <c r="T41" s="138"/>
      <c r="U41" s="137"/>
    </row>
    <row r="42" spans="1:21" ht="15" customHeight="1">
      <c r="A42" s="172">
        <v>38</v>
      </c>
      <c r="B42" s="172">
        <v>219</v>
      </c>
      <c r="C42" s="56" t="s">
        <v>399</v>
      </c>
      <c r="D42" s="57" t="s">
        <v>140</v>
      </c>
      <c r="E42" s="58" t="s">
        <v>109</v>
      </c>
      <c r="F42" s="169" t="str">
        <f t="shared" si="4"/>
        <v>Nguyễn Văn  Trường</v>
      </c>
      <c r="G42" s="56" t="s">
        <v>400</v>
      </c>
      <c r="H42" s="104">
        <f aca="true" t="shared" si="6" ref="H42:H47">2465000+2680000</f>
        <v>5145000</v>
      </c>
      <c r="I42" s="61"/>
      <c r="J42" s="67">
        <f t="shared" si="5"/>
        <v>5145000</v>
      </c>
      <c r="K42" s="67"/>
      <c r="L42" s="67"/>
      <c r="M42" s="105"/>
      <c r="N42" s="105"/>
      <c r="O42" s="105"/>
      <c r="P42" s="105"/>
      <c r="Q42" s="105"/>
      <c r="R42" s="105"/>
      <c r="S42" s="105">
        <f>J42-K42-L42-M42-N42-O42-P42</f>
        <v>5145000</v>
      </c>
      <c r="T42" s="138"/>
      <c r="U42" s="137"/>
    </row>
    <row r="43" spans="1:21" ht="15" customHeight="1">
      <c r="A43" s="172">
        <v>39</v>
      </c>
      <c r="B43" s="172"/>
      <c r="C43" s="56" t="s">
        <v>401</v>
      </c>
      <c r="D43" s="57" t="s">
        <v>140</v>
      </c>
      <c r="E43" s="58" t="s">
        <v>109</v>
      </c>
      <c r="F43" s="169" t="str">
        <f t="shared" si="4"/>
        <v>Nguyễn Văn  Trường</v>
      </c>
      <c r="G43" s="56" t="s">
        <v>402</v>
      </c>
      <c r="H43" s="104">
        <f t="shared" si="6"/>
        <v>5145000</v>
      </c>
      <c r="I43" s="61">
        <v>1972000</v>
      </c>
      <c r="J43" s="67">
        <f t="shared" si="5"/>
        <v>3173000</v>
      </c>
      <c r="K43" s="67"/>
      <c r="L43" s="67"/>
      <c r="M43" s="105"/>
      <c r="N43" s="105">
        <v>2958000</v>
      </c>
      <c r="O43" s="105"/>
      <c r="P43" s="105"/>
      <c r="Q43" s="105"/>
      <c r="R43" s="105"/>
      <c r="S43" s="105">
        <f>J43-K43-L43-M43-N43-O43-P43</f>
        <v>215000</v>
      </c>
      <c r="T43" s="138"/>
      <c r="U43" s="137"/>
    </row>
    <row r="44" spans="1:21" ht="15" customHeight="1">
      <c r="A44" s="172">
        <v>40</v>
      </c>
      <c r="B44" s="172">
        <v>9</v>
      </c>
      <c r="C44" s="56" t="s">
        <v>403</v>
      </c>
      <c r="D44" s="57" t="s">
        <v>404</v>
      </c>
      <c r="E44" s="58" t="s">
        <v>154</v>
      </c>
      <c r="F44" s="169" t="str">
        <f t="shared" si="4"/>
        <v>Bùi Mạnh  Tuấn</v>
      </c>
      <c r="G44" s="56" t="s">
        <v>405</v>
      </c>
      <c r="H44" s="104">
        <f t="shared" si="6"/>
        <v>5145000</v>
      </c>
      <c r="I44" s="61">
        <v>2465000</v>
      </c>
      <c r="J44" s="67">
        <f t="shared" si="5"/>
        <v>2680000</v>
      </c>
      <c r="K44" s="67"/>
      <c r="L44" s="67"/>
      <c r="M44" s="105"/>
      <c r="N44" s="105"/>
      <c r="O44" s="105"/>
      <c r="P44" s="105"/>
      <c r="Q44" s="105"/>
      <c r="R44" s="105"/>
      <c r="S44" s="105">
        <f>J44-K44-L44-M44-N44-O44-P44</f>
        <v>2680000</v>
      </c>
      <c r="T44" s="138"/>
      <c r="U44" s="137"/>
    </row>
    <row r="45" spans="1:21" ht="15" customHeight="1">
      <c r="A45" s="172">
        <v>41</v>
      </c>
      <c r="B45" s="99">
        <v>407</v>
      </c>
      <c r="C45" s="56" t="s">
        <v>407</v>
      </c>
      <c r="D45" s="57" t="s">
        <v>406</v>
      </c>
      <c r="E45" s="58" t="s">
        <v>154</v>
      </c>
      <c r="F45" s="169" t="str">
        <f t="shared" si="4"/>
        <v>Triệu Văn  Tuấn</v>
      </c>
      <c r="G45" s="56" t="s">
        <v>408</v>
      </c>
      <c r="H45" s="104">
        <f t="shared" si="6"/>
        <v>5145000</v>
      </c>
      <c r="I45" s="61"/>
      <c r="J45" s="67">
        <f t="shared" si="5"/>
        <v>5145000</v>
      </c>
      <c r="K45" s="67"/>
      <c r="L45" s="67"/>
      <c r="M45" s="105"/>
      <c r="N45" s="105">
        <v>2465000</v>
      </c>
      <c r="O45" s="105"/>
      <c r="P45" s="105"/>
      <c r="Q45" s="105"/>
      <c r="R45" s="105"/>
      <c r="S45" s="105">
        <f>J45-K45-L45-M45-N45-O45-P45</f>
        <v>2680000</v>
      </c>
      <c r="T45" s="138"/>
      <c r="U45" s="137"/>
    </row>
    <row r="46" spans="1:21" ht="15" customHeight="1">
      <c r="A46" s="172">
        <v>42</v>
      </c>
      <c r="B46" s="172"/>
      <c r="C46" s="56" t="s">
        <v>409</v>
      </c>
      <c r="D46" s="57" t="s">
        <v>213</v>
      </c>
      <c r="E46" s="58" t="s">
        <v>154</v>
      </c>
      <c r="F46" s="169" t="str">
        <f t="shared" si="4"/>
        <v>Phan Văn  Tuấn</v>
      </c>
      <c r="G46" s="56" t="s">
        <v>410</v>
      </c>
      <c r="H46" s="104">
        <f t="shared" si="6"/>
        <v>5145000</v>
      </c>
      <c r="I46" s="61">
        <v>2465000</v>
      </c>
      <c r="J46" s="67">
        <f t="shared" si="5"/>
        <v>2680000</v>
      </c>
      <c r="K46" s="67"/>
      <c r="L46" s="67"/>
      <c r="M46" s="105"/>
      <c r="N46" s="105"/>
      <c r="O46" s="105"/>
      <c r="P46" s="105"/>
      <c r="Q46" s="105"/>
      <c r="R46" s="105"/>
      <c r="S46" s="105">
        <f>J46-K46-L46-M46-N46-O46-P46</f>
        <v>2680000</v>
      </c>
      <c r="T46" s="138"/>
      <c r="U46" s="137"/>
    </row>
    <row r="47" spans="1:21" ht="15" customHeight="1">
      <c r="A47" s="172">
        <v>43</v>
      </c>
      <c r="B47" s="99">
        <v>444</v>
      </c>
      <c r="C47" s="56" t="s">
        <v>412</v>
      </c>
      <c r="D47" s="57" t="s">
        <v>296</v>
      </c>
      <c r="E47" s="58" t="s">
        <v>305</v>
      </c>
      <c r="F47" s="169" t="str">
        <f t="shared" si="4"/>
        <v>Nguyễn Quốc  Xuân</v>
      </c>
      <c r="G47" s="56" t="s">
        <v>413</v>
      </c>
      <c r="H47" s="104">
        <f t="shared" si="6"/>
        <v>5145000</v>
      </c>
      <c r="I47" s="61"/>
      <c r="J47" s="67">
        <f t="shared" si="5"/>
        <v>5145000</v>
      </c>
      <c r="K47" s="67"/>
      <c r="L47" s="67"/>
      <c r="M47" s="105"/>
      <c r="N47" s="105"/>
      <c r="O47" s="105">
        <v>2465000</v>
      </c>
      <c r="P47" s="105"/>
      <c r="Q47" s="105"/>
      <c r="R47" s="105"/>
      <c r="S47" s="105">
        <f>J47-K47-L47-M47-N47-O47-P47</f>
        <v>2680000</v>
      </c>
      <c r="T47" s="138"/>
      <c r="U47" s="137"/>
    </row>
    <row r="48" spans="1:21" s="180" customFormat="1" ht="15" customHeight="1">
      <c r="A48" s="176"/>
      <c r="B48" s="176"/>
      <c r="C48" s="177"/>
      <c r="D48" s="233" t="s">
        <v>183</v>
      </c>
      <c r="E48" s="234"/>
      <c r="F48" s="203" t="s">
        <v>183</v>
      </c>
      <c r="G48" s="177"/>
      <c r="H48" s="106">
        <f aca="true" t="shared" si="7" ref="H48:P48">SUM(H5:H47)</f>
        <v>221235000</v>
      </c>
      <c r="I48" s="106">
        <f t="shared" si="7"/>
        <v>36515000</v>
      </c>
      <c r="J48" s="106">
        <f t="shared" si="7"/>
        <v>184720000</v>
      </c>
      <c r="K48" s="106">
        <f t="shared" si="7"/>
        <v>0</v>
      </c>
      <c r="L48" s="106">
        <f t="shared" si="7"/>
        <v>5649000</v>
      </c>
      <c r="M48" s="106">
        <f t="shared" si="7"/>
        <v>2500000</v>
      </c>
      <c r="N48" s="106">
        <f t="shared" si="7"/>
        <v>39510000</v>
      </c>
      <c r="O48" s="106">
        <f t="shared" si="7"/>
        <v>2465000</v>
      </c>
      <c r="P48" s="106">
        <f t="shared" si="7"/>
        <v>2500000</v>
      </c>
      <c r="Q48" s="106"/>
      <c r="R48" s="106"/>
      <c r="S48" s="106">
        <f>SUM(S5:S47)</f>
        <v>132096000</v>
      </c>
      <c r="T48" s="178"/>
      <c r="U48" s="179"/>
    </row>
    <row r="49" spans="8:21" ht="15" customHeight="1">
      <c r="H49" s="139"/>
      <c r="I49" s="183"/>
      <c r="J49" s="235" t="s">
        <v>306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</row>
    <row r="50" spans="1:21" s="180" customFormat="1" ht="15" customHeight="1">
      <c r="A50" s="237" t="s">
        <v>178</v>
      </c>
      <c r="B50" s="237"/>
      <c r="C50" s="237"/>
      <c r="D50" s="237"/>
      <c r="E50" s="184"/>
      <c r="F50" s="184"/>
      <c r="G50" s="184"/>
      <c r="I50" s="185"/>
      <c r="J50" s="236" t="s">
        <v>177</v>
      </c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</row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</sheetData>
  <sheetProtection/>
  <mergeCells count="7">
    <mergeCell ref="A1:U1"/>
    <mergeCell ref="B3:J3"/>
    <mergeCell ref="D48:E48"/>
    <mergeCell ref="J49:U49"/>
    <mergeCell ref="J50:U50"/>
    <mergeCell ref="A50:D50"/>
    <mergeCell ref="A2:U2"/>
  </mergeCells>
  <conditionalFormatting sqref="C23">
    <cfRule type="duplicateValues" priority="16" dxfId="19">
      <formula>AND(COUNTIF($C$23:$C$23,C23)&gt;1,NOT(ISBLANK(C23)))</formula>
    </cfRule>
  </conditionalFormatting>
  <conditionalFormatting sqref="C19">
    <cfRule type="duplicateValues" priority="15" dxfId="19">
      <formula>AND(COUNTIF($C$19:$C$19,C19)&gt;1,NOT(ISBLANK(C19)))</formula>
    </cfRule>
  </conditionalFormatting>
  <conditionalFormatting sqref="C35">
    <cfRule type="duplicateValues" priority="14" dxfId="19">
      <formula>AND(COUNTIF($C$35:$C$35,C35)&gt;1,NOT(ISBLANK(C35)))</formula>
    </cfRule>
  </conditionalFormatting>
  <conditionalFormatting sqref="C37">
    <cfRule type="duplicateValues" priority="12" dxfId="19">
      <formula>AND(COUNTIF($C$37:$C$37,C37)&gt;1,NOT(ISBLANK(C37)))</formula>
    </cfRule>
  </conditionalFormatting>
  <conditionalFormatting sqref="C38">
    <cfRule type="duplicateValues" priority="11" dxfId="19">
      <formula>AND(COUNTIF($C$38:$C$38,C38)&gt;1,NOT(ISBLANK(C38)))</formula>
    </cfRule>
  </conditionalFormatting>
  <conditionalFormatting sqref="C29">
    <cfRule type="duplicateValues" priority="4" dxfId="19">
      <formula>AND(COUNTIF($C$29:$C$29,C29)&gt;1,NOT(ISBLANK(C29)))</formula>
    </cfRule>
  </conditionalFormatting>
  <conditionalFormatting sqref="C17">
    <cfRule type="duplicateValues" priority="2" dxfId="19">
      <formula>AND(COUNTIF($C$17:$C$17,C17)&gt;1,NOT(ISBLANK(C17)))</formula>
    </cfRule>
  </conditionalFormatting>
  <conditionalFormatting sqref="C5:C34">
    <cfRule type="duplicateValues" priority="288" dxfId="19">
      <formula>AND(COUNTIF($C$5:$C$34,C5)&gt;1,NOT(ISBLANK(C5)))</formula>
    </cfRule>
  </conditionalFormatting>
  <conditionalFormatting sqref="C36:C41">
    <cfRule type="duplicateValues" priority="331" dxfId="19">
      <formula>AND(COUNTIF($C$36:$C$41,C36)&gt;1,NOT(ISBLANK(C36)))</formula>
    </cfRule>
  </conditionalFormatting>
  <conditionalFormatting sqref="C42:C48">
    <cfRule type="duplicateValues" priority="354" dxfId="19">
      <formula>AND(COUNTIF($C$42:$C$48,C42)&gt;1,NOT(ISBLANK(C42)))</formula>
    </cfRule>
  </conditionalFormatting>
  <conditionalFormatting sqref="C5:C48">
    <cfRule type="duplicateValues" priority="356" dxfId="19">
      <formula>AND(COUNTIF($C$5:$C$48,C5)&gt;1,NOT(ISBLANK(C5)))</formula>
    </cfRule>
  </conditionalFormatting>
  <printOptions/>
  <pageMargins left="0.52" right="0.7" top="0.27" bottom="0.41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85">
      <selection activeCell="C127" sqref="C127"/>
    </sheetView>
  </sheetViews>
  <sheetFormatPr defaultColWidth="8.796875" defaultRowHeight="15"/>
  <cols>
    <col min="1" max="1" width="9" style="118" customWidth="1"/>
    <col min="2" max="2" width="19.59765625" style="118" customWidth="1"/>
    <col min="3" max="3" width="21.3984375" style="118" customWidth="1"/>
    <col min="4" max="4" width="16.3984375" style="120" customWidth="1"/>
    <col min="5" max="5" width="26.59765625" style="118" customWidth="1"/>
    <col min="6" max="16384" width="9" style="118" customWidth="1"/>
  </cols>
  <sheetData>
    <row r="1" spans="1:3" ht="15.75">
      <c r="A1" s="238" t="s">
        <v>428</v>
      </c>
      <c r="B1" s="238"/>
      <c r="C1" s="238"/>
    </row>
    <row r="2" spans="1:3" ht="15.75">
      <c r="A2" s="238" t="s">
        <v>429</v>
      </c>
      <c r="B2" s="238"/>
      <c r="C2" s="238"/>
    </row>
    <row r="4" spans="1:5" ht="15.75">
      <c r="A4" s="239" t="s">
        <v>430</v>
      </c>
      <c r="B4" s="239"/>
      <c r="C4" s="239"/>
      <c r="D4" s="239"/>
      <c r="E4" s="239"/>
    </row>
    <row r="6" spans="1:5" ht="30" customHeight="1">
      <c r="A6" s="126" t="s">
        <v>0</v>
      </c>
      <c r="B6" s="126" t="s">
        <v>184</v>
      </c>
      <c r="C6" s="126" t="s">
        <v>431</v>
      </c>
      <c r="D6" s="127" t="s">
        <v>432</v>
      </c>
      <c r="E6" s="126" t="s">
        <v>433</v>
      </c>
    </row>
    <row r="7" spans="1:5" ht="30" customHeight="1">
      <c r="A7" s="125">
        <v>1</v>
      </c>
      <c r="B7" s="119" t="s">
        <v>434</v>
      </c>
      <c r="C7" s="119" t="s">
        <v>435</v>
      </c>
      <c r="D7" s="121">
        <v>2085000</v>
      </c>
      <c r="E7" s="119"/>
    </row>
    <row r="8" spans="1:5" ht="30" customHeight="1">
      <c r="A8" s="125">
        <v>2</v>
      </c>
      <c r="B8" s="119" t="s">
        <v>436</v>
      </c>
      <c r="C8" s="119" t="s">
        <v>435</v>
      </c>
      <c r="D8" s="121">
        <v>2465000</v>
      </c>
      <c r="E8" s="119"/>
    </row>
    <row r="9" spans="1:5" ht="30" customHeight="1">
      <c r="A9" s="125">
        <v>3</v>
      </c>
      <c r="B9" s="119" t="s">
        <v>437</v>
      </c>
      <c r="C9" s="119" t="s">
        <v>438</v>
      </c>
      <c r="D9" s="121">
        <v>2085000</v>
      </c>
      <c r="E9" s="119"/>
    </row>
    <row r="10" spans="1:5" ht="30" customHeight="1">
      <c r="A10" s="125">
        <v>4</v>
      </c>
      <c r="B10" s="119" t="s">
        <v>439</v>
      </c>
      <c r="C10" s="119" t="s">
        <v>440</v>
      </c>
      <c r="D10" s="121">
        <v>2085000</v>
      </c>
      <c r="E10" s="119"/>
    </row>
    <row r="11" spans="1:5" s="124" customFormat="1" ht="30" customHeight="1">
      <c r="A11" s="122"/>
      <c r="B11" s="122" t="s">
        <v>183</v>
      </c>
      <c r="C11" s="122"/>
      <c r="D11" s="123">
        <f>SUM(D7:D10)</f>
        <v>8720000</v>
      </c>
      <c r="E11" s="122"/>
    </row>
    <row r="12" ht="30" customHeight="1"/>
    <row r="13" spans="4:5" ht="30" customHeight="1">
      <c r="D13" s="240" t="s">
        <v>179</v>
      </c>
      <c r="E13" s="240"/>
    </row>
    <row r="14" spans="1:5" s="124" customFormat="1" ht="30" customHeight="1">
      <c r="A14" s="239" t="s">
        <v>177</v>
      </c>
      <c r="B14" s="239"/>
      <c r="C14" s="124" t="s">
        <v>178</v>
      </c>
      <c r="D14" s="241" t="s">
        <v>441</v>
      </c>
      <c r="E14" s="241"/>
    </row>
    <row r="40" spans="1:3" ht="15.75">
      <c r="A40" s="238" t="s">
        <v>428</v>
      </c>
      <c r="B40" s="238"/>
      <c r="C40" s="238"/>
    </row>
    <row r="41" spans="1:3" ht="15.75">
      <c r="A41" s="238" t="s">
        <v>429</v>
      </c>
      <c r="B41" s="238"/>
      <c r="C41" s="238"/>
    </row>
    <row r="43" spans="1:5" ht="15.75">
      <c r="A43" s="239" t="s">
        <v>430</v>
      </c>
      <c r="B43" s="239"/>
      <c r="C43" s="239"/>
      <c r="D43" s="239"/>
      <c r="E43" s="239"/>
    </row>
    <row r="45" spans="1:5" ht="30.75" customHeight="1">
      <c r="A45" s="126" t="s">
        <v>0</v>
      </c>
      <c r="B45" s="126" t="s">
        <v>184</v>
      </c>
      <c r="C45" s="126" t="s">
        <v>431</v>
      </c>
      <c r="D45" s="127" t="s">
        <v>432</v>
      </c>
      <c r="E45" s="126" t="s">
        <v>433</v>
      </c>
    </row>
    <row r="46" spans="1:5" ht="38.25" customHeight="1">
      <c r="A46" s="125">
        <v>1</v>
      </c>
      <c r="B46" s="119" t="s">
        <v>24</v>
      </c>
      <c r="C46" s="119" t="s">
        <v>435</v>
      </c>
      <c r="D46" s="121">
        <v>2085000</v>
      </c>
      <c r="E46" s="119"/>
    </row>
    <row r="47" spans="1:5" ht="38.25" customHeight="1">
      <c r="A47" s="125">
        <v>2</v>
      </c>
      <c r="B47" s="119" t="s">
        <v>447</v>
      </c>
      <c r="C47" s="119" t="s">
        <v>435</v>
      </c>
      <c r="D47" s="121">
        <v>2085000</v>
      </c>
      <c r="E47" s="119"/>
    </row>
    <row r="48" spans="1:5" ht="38.25" customHeight="1">
      <c r="A48" s="125">
        <v>3</v>
      </c>
      <c r="B48" s="119" t="s">
        <v>448</v>
      </c>
      <c r="C48" s="119" t="s">
        <v>449</v>
      </c>
      <c r="D48" s="121">
        <v>2085000</v>
      </c>
      <c r="E48" s="119"/>
    </row>
    <row r="49" spans="1:5" ht="38.25" customHeight="1">
      <c r="A49" s="125">
        <v>4</v>
      </c>
      <c r="B49" s="119" t="s">
        <v>450</v>
      </c>
      <c r="C49" s="119" t="s">
        <v>451</v>
      </c>
      <c r="D49" s="121">
        <v>3536000</v>
      </c>
      <c r="E49" s="119"/>
    </row>
    <row r="50" spans="1:5" ht="38.25" customHeight="1">
      <c r="A50" s="125">
        <v>5</v>
      </c>
      <c r="B50" s="119" t="s">
        <v>452</v>
      </c>
      <c r="C50" s="119" t="s">
        <v>451</v>
      </c>
      <c r="D50" s="121">
        <v>884000</v>
      </c>
      <c r="E50" s="119"/>
    </row>
    <row r="51" spans="1:5" ht="38.25" customHeight="1">
      <c r="A51" s="122"/>
      <c r="B51" s="122" t="s">
        <v>183</v>
      </c>
      <c r="C51" s="122"/>
      <c r="D51" s="123">
        <f>SUM(D46:D50)</f>
        <v>10675000</v>
      </c>
      <c r="E51" s="122"/>
    </row>
    <row r="53" spans="4:5" ht="15.75">
      <c r="D53" s="240" t="s">
        <v>179</v>
      </c>
      <c r="E53" s="240"/>
    </row>
    <row r="54" spans="1:5" ht="15.75">
      <c r="A54" s="239" t="s">
        <v>177</v>
      </c>
      <c r="B54" s="239"/>
      <c r="C54" s="124" t="s">
        <v>178</v>
      </c>
      <c r="D54" s="241" t="s">
        <v>441</v>
      </c>
      <c r="E54" s="241"/>
    </row>
    <row r="78" spans="1:3" ht="15.75">
      <c r="A78" s="238" t="s">
        <v>428</v>
      </c>
      <c r="B78" s="238"/>
      <c r="C78" s="238"/>
    </row>
    <row r="79" spans="1:3" ht="15.75">
      <c r="A79" s="238" t="s">
        <v>429</v>
      </c>
      <c r="B79" s="238"/>
      <c r="C79" s="238"/>
    </row>
    <row r="81" spans="1:5" ht="15.75">
      <c r="A81" s="239" t="s">
        <v>430</v>
      </c>
      <c r="B81" s="239"/>
      <c r="C81" s="239"/>
      <c r="D81" s="239"/>
      <c r="E81" s="239"/>
    </row>
    <row r="83" spans="1:5" ht="28.5" customHeight="1">
      <c r="A83" s="126" t="s">
        <v>0</v>
      </c>
      <c r="B83" s="126" t="s">
        <v>184</v>
      </c>
      <c r="C83" s="126" t="s">
        <v>431</v>
      </c>
      <c r="D83" s="127" t="s">
        <v>432</v>
      </c>
      <c r="E83" s="126" t="s">
        <v>433</v>
      </c>
    </row>
    <row r="84" spans="1:5" ht="28.5" customHeight="1">
      <c r="A84" s="125">
        <v>1</v>
      </c>
      <c r="B84" s="119" t="s">
        <v>457</v>
      </c>
      <c r="C84" s="119" t="s">
        <v>458</v>
      </c>
      <c r="D84" s="121">
        <v>2085000</v>
      </c>
      <c r="E84" s="119"/>
    </row>
    <row r="85" spans="1:5" ht="28.5" customHeight="1">
      <c r="A85" s="125">
        <v>2</v>
      </c>
      <c r="B85" s="119" t="s">
        <v>439</v>
      </c>
      <c r="C85" s="119" t="s">
        <v>459</v>
      </c>
      <c r="D85" s="121">
        <v>1870000</v>
      </c>
      <c r="E85" s="119"/>
    </row>
    <row r="86" spans="1:5" ht="28.5" customHeight="1">
      <c r="A86" s="125">
        <v>3</v>
      </c>
      <c r="B86" s="119" t="s">
        <v>460</v>
      </c>
      <c r="C86" s="119" t="s">
        <v>458</v>
      </c>
      <c r="D86" s="121">
        <v>2085000</v>
      </c>
      <c r="E86" s="119"/>
    </row>
    <row r="87" spans="1:5" ht="28.5" customHeight="1">
      <c r="A87" s="122"/>
      <c r="B87" s="122" t="s">
        <v>183</v>
      </c>
      <c r="C87" s="122"/>
      <c r="D87" s="123">
        <f>SUM(D84:D86)</f>
        <v>6040000</v>
      </c>
      <c r="E87" s="122"/>
    </row>
    <row r="89" spans="4:5" ht="15.75">
      <c r="D89" s="240" t="s">
        <v>179</v>
      </c>
      <c r="E89" s="240"/>
    </row>
    <row r="90" spans="1:5" ht="15.75">
      <c r="A90" s="239" t="s">
        <v>177</v>
      </c>
      <c r="B90" s="239"/>
      <c r="C90" s="124" t="s">
        <v>178</v>
      </c>
      <c r="D90" s="241" t="s">
        <v>441</v>
      </c>
      <c r="E90" s="241"/>
    </row>
    <row r="121" spans="1:3" ht="15.75">
      <c r="A121" s="238" t="s">
        <v>428</v>
      </c>
      <c r="B121" s="238"/>
      <c r="C121" s="238"/>
    </row>
    <row r="122" spans="1:3" ht="15.75">
      <c r="A122" s="238" t="s">
        <v>429</v>
      </c>
      <c r="B122" s="238"/>
      <c r="C122" s="238"/>
    </row>
    <row r="124" spans="1:5" ht="15.75">
      <c r="A124" s="239" t="s">
        <v>430</v>
      </c>
      <c r="B124" s="239"/>
      <c r="C124" s="239"/>
      <c r="D124" s="239"/>
      <c r="E124" s="239"/>
    </row>
    <row r="126" spans="1:5" ht="39" customHeight="1">
      <c r="A126" s="126" t="s">
        <v>0</v>
      </c>
      <c r="B126" s="126" t="s">
        <v>184</v>
      </c>
      <c r="C126" s="126" t="s">
        <v>431</v>
      </c>
      <c r="D126" s="127" t="s">
        <v>432</v>
      </c>
      <c r="E126" s="126" t="s">
        <v>433</v>
      </c>
    </row>
    <row r="127" spans="1:5" ht="39" customHeight="1">
      <c r="A127" s="125">
        <v>1</v>
      </c>
      <c r="B127" s="119" t="s">
        <v>463</v>
      </c>
      <c r="C127" s="119" t="s">
        <v>459</v>
      </c>
      <c r="D127" s="121">
        <v>1870000</v>
      </c>
      <c r="E127" s="119"/>
    </row>
    <row r="128" spans="1:5" ht="39" customHeight="1">
      <c r="A128" s="125">
        <v>2</v>
      </c>
      <c r="B128" s="119" t="s">
        <v>464</v>
      </c>
      <c r="C128" s="119" t="s">
        <v>458</v>
      </c>
      <c r="D128" s="121">
        <v>2085000</v>
      </c>
      <c r="E128" s="119"/>
    </row>
    <row r="129" spans="1:5" ht="39" customHeight="1">
      <c r="A129" s="122"/>
      <c r="B129" s="122" t="s">
        <v>183</v>
      </c>
      <c r="C129" s="122"/>
      <c r="D129" s="123">
        <f>SUM(D127:D128)</f>
        <v>3955000</v>
      </c>
      <c r="E129" s="122"/>
    </row>
    <row r="131" spans="4:5" ht="15.75">
      <c r="D131" s="240" t="s">
        <v>179</v>
      </c>
      <c r="E131" s="240"/>
    </row>
    <row r="132" spans="1:5" ht="15.75">
      <c r="A132" s="239" t="s">
        <v>177</v>
      </c>
      <c r="B132" s="239"/>
      <c r="C132" s="124" t="s">
        <v>178</v>
      </c>
      <c r="D132" s="241" t="s">
        <v>441</v>
      </c>
      <c r="E132" s="241"/>
    </row>
  </sheetData>
  <sheetProtection/>
  <mergeCells count="24">
    <mergeCell ref="A121:C121"/>
    <mergeCell ref="A122:C122"/>
    <mergeCell ref="A124:E124"/>
    <mergeCell ref="D131:E131"/>
    <mergeCell ref="A132:B132"/>
    <mergeCell ref="D132:E132"/>
    <mergeCell ref="A4:E4"/>
    <mergeCell ref="A1:C1"/>
    <mergeCell ref="A2:C2"/>
    <mergeCell ref="D13:E13"/>
    <mergeCell ref="D14:E14"/>
    <mergeCell ref="A14:B14"/>
    <mergeCell ref="A40:C40"/>
    <mergeCell ref="A41:C41"/>
    <mergeCell ref="A43:E43"/>
    <mergeCell ref="D53:E53"/>
    <mergeCell ref="A54:B54"/>
    <mergeCell ref="D54:E54"/>
    <mergeCell ref="A78:C78"/>
    <mergeCell ref="A79:C79"/>
    <mergeCell ref="A81:E81"/>
    <mergeCell ref="D89:E89"/>
    <mergeCell ref="A90:B90"/>
    <mergeCell ref="D90:E90"/>
  </mergeCells>
  <printOptions/>
  <pageMargins left="0.3" right="0.24" top="0.29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2016-09-23T09:48:54Z</dcterms:modified>
  <cp:category/>
  <cp:version/>
  <cp:contentType/>
  <cp:contentStatus/>
</cp:coreProperties>
</file>